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30" windowWidth="15480" windowHeight="11505"/>
  </bookViews>
  <sheets>
    <sheet name="t1" sheetId="32" r:id="rId1"/>
    <sheet name="t2" sheetId="39" r:id="rId2"/>
    <sheet name="t3" sheetId="38" r:id="rId3"/>
    <sheet name="t4" sheetId="13" r:id="rId4"/>
    <sheet name="t5" sheetId="40" r:id="rId5"/>
    <sheet name="t6" sheetId="41" r:id="rId6"/>
    <sheet name="t7" sheetId="42" r:id="rId7"/>
  </sheets>
  <externalReferences>
    <externalReference r:id="rId8"/>
  </externalReferences>
  <definedNames>
    <definedName name="Inv" localSheetId="0">#REF!</definedName>
    <definedName name="Inv" localSheetId="1">#REF!</definedName>
    <definedName name="Inv" localSheetId="2">#REF!</definedName>
    <definedName name="Inv">#REF!</definedName>
    <definedName name="InvComb" localSheetId="0">#REF!</definedName>
    <definedName name="InvComb" localSheetId="1">#REF!</definedName>
    <definedName name="InvComb" localSheetId="2">#REF!</definedName>
    <definedName name="InvComb" localSheetId="4">#REF!</definedName>
    <definedName name="InvComb">#REF!</definedName>
    <definedName name="Z_6ECD19BB_439B_48B1_A4BA_D8DDB03847A3_.wvu.PrintArea" localSheetId="3" hidden="1">'t4'!$A$1:$I$37</definedName>
  </definedNames>
  <calcPr calcId="145621"/>
</workbook>
</file>

<file path=xl/calcChain.xml><?xml version="1.0" encoding="utf-8"?>
<calcChain xmlns="http://schemas.openxmlformats.org/spreadsheetml/2006/main">
  <c r="G33" i="42" l="1"/>
  <c r="F28" i="42"/>
  <c r="E28" i="42"/>
  <c r="D28" i="42"/>
  <c r="C28" i="42"/>
  <c r="B28" i="42"/>
  <c r="L26" i="42"/>
  <c r="I26" i="42"/>
  <c r="K26" i="42"/>
  <c r="J26" i="42"/>
  <c r="H26" i="42"/>
  <c r="F26" i="42"/>
  <c r="E26" i="42"/>
  <c r="D26" i="42"/>
  <c r="C26" i="42"/>
  <c r="B26" i="42"/>
  <c r="L25" i="42"/>
  <c r="I25" i="42"/>
  <c r="K25" i="42"/>
  <c r="J25" i="42"/>
  <c r="H25" i="42"/>
  <c r="F25" i="42"/>
  <c r="E25" i="42"/>
  <c r="D25" i="42"/>
  <c r="C25" i="42"/>
  <c r="B25" i="42"/>
  <c r="L24" i="42"/>
  <c r="I24" i="42"/>
  <c r="K24" i="42"/>
  <c r="J24" i="42"/>
  <c r="H24" i="42"/>
  <c r="F24" i="42"/>
  <c r="E24" i="42"/>
  <c r="D24" i="42"/>
  <c r="C24" i="42"/>
  <c r="B24" i="42"/>
  <c r="L23" i="42"/>
  <c r="I23" i="42"/>
  <c r="K23" i="42"/>
  <c r="J23" i="42"/>
  <c r="H23" i="42"/>
  <c r="F23" i="42"/>
  <c r="E23" i="42"/>
  <c r="D23" i="42"/>
  <c r="C23" i="42"/>
  <c r="B23" i="42"/>
  <c r="L22" i="42"/>
  <c r="I22" i="42"/>
  <c r="K22" i="42"/>
  <c r="J22" i="42"/>
  <c r="H22" i="42"/>
  <c r="F22" i="42"/>
  <c r="E22" i="42"/>
  <c r="D22" i="42"/>
  <c r="C22" i="42"/>
  <c r="B22" i="42"/>
  <c r="L21" i="42"/>
  <c r="I21" i="42"/>
  <c r="K21" i="42"/>
  <c r="J21" i="42"/>
  <c r="H21" i="42"/>
  <c r="F21" i="42"/>
  <c r="E21" i="42"/>
  <c r="D21" i="42"/>
  <c r="C21" i="42"/>
  <c r="B21" i="42"/>
  <c r="L20" i="42"/>
  <c r="I20" i="42"/>
  <c r="K20" i="42"/>
  <c r="J20" i="42"/>
  <c r="H20" i="42"/>
  <c r="F20" i="42"/>
  <c r="E20" i="42"/>
  <c r="D20" i="42"/>
  <c r="C20" i="42"/>
  <c r="B20" i="42"/>
  <c r="L19" i="42"/>
  <c r="I19" i="42"/>
  <c r="K19" i="42"/>
  <c r="J19" i="42"/>
  <c r="H19" i="42"/>
  <c r="F19" i="42"/>
  <c r="E19" i="42"/>
  <c r="D19" i="42"/>
  <c r="C19" i="42"/>
  <c r="B19" i="42"/>
  <c r="L18" i="42"/>
  <c r="I18" i="42"/>
  <c r="K18" i="42"/>
  <c r="J18" i="42"/>
  <c r="H18" i="42"/>
  <c r="F18" i="42"/>
  <c r="E18" i="42"/>
  <c r="D18" i="42"/>
  <c r="C18" i="42"/>
  <c r="B18" i="42"/>
  <c r="L17" i="42"/>
  <c r="I17" i="42"/>
  <c r="K17" i="42"/>
  <c r="J17" i="42"/>
  <c r="H17" i="42"/>
  <c r="F17" i="42"/>
  <c r="E17" i="42"/>
  <c r="D17" i="42"/>
  <c r="C17" i="42"/>
  <c r="B17" i="42"/>
  <c r="L16" i="42"/>
  <c r="I16" i="42"/>
  <c r="K16" i="42"/>
  <c r="J16" i="42"/>
  <c r="H16" i="42"/>
  <c r="F16" i="42"/>
  <c r="E16" i="42"/>
  <c r="D16" i="42"/>
  <c r="C16" i="42"/>
  <c r="B16" i="42"/>
  <c r="L15" i="42"/>
  <c r="I15" i="42"/>
  <c r="K15" i="42"/>
  <c r="J15" i="42"/>
  <c r="H15" i="42"/>
  <c r="F15" i="42"/>
  <c r="E15" i="42"/>
  <c r="D15" i="42"/>
  <c r="C15" i="42"/>
  <c r="B15" i="42"/>
  <c r="L14" i="42"/>
  <c r="I14" i="42"/>
  <c r="K14" i="42"/>
  <c r="J14" i="42"/>
  <c r="H14" i="42"/>
  <c r="F14" i="42"/>
  <c r="E14" i="42"/>
  <c r="D14" i="42"/>
  <c r="C14" i="42"/>
  <c r="B14" i="42"/>
  <c r="L10" i="42"/>
  <c r="I10" i="42"/>
  <c r="K10" i="42"/>
  <c r="J10" i="42"/>
  <c r="H10" i="42"/>
  <c r="F10" i="42"/>
  <c r="E10" i="42"/>
  <c r="D10" i="42"/>
  <c r="C10" i="42"/>
  <c r="B10" i="42"/>
  <c r="L13" i="42"/>
  <c r="I13" i="42"/>
  <c r="K13" i="42"/>
  <c r="J13" i="42"/>
  <c r="H13" i="42"/>
  <c r="F13" i="42"/>
  <c r="E13" i="42"/>
  <c r="D13" i="42"/>
  <c r="C13" i="42"/>
  <c r="B13" i="42"/>
  <c r="L12" i="42"/>
  <c r="I12" i="42"/>
  <c r="K12" i="42"/>
  <c r="J12" i="42"/>
  <c r="H12" i="42"/>
  <c r="F12" i="42"/>
  <c r="E12" i="42"/>
  <c r="D12" i="42"/>
  <c r="C12" i="42"/>
  <c r="B12" i="42"/>
  <c r="L11" i="42"/>
  <c r="I11" i="42"/>
  <c r="K11" i="42"/>
  <c r="J11" i="42"/>
  <c r="H11" i="42"/>
  <c r="F11" i="42"/>
  <c r="E11" i="42"/>
  <c r="D11" i="42"/>
  <c r="C11" i="42"/>
  <c r="B11" i="42"/>
  <c r="L9" i="42"/>
  <c r="I9" i="42"/>
  <c r="K9" i="42"/>
  <c r="J9" i="42"/>
  <c r="H9" i="42"/>
  <c r="F9" i="42"/>
  <c r="E9" i="42"/>
  <c r="D9" i="42"/>
  <c r="C9" i="42"/>
  <c r="B9" i="42"/>
  <c r="L8" i="42"/>
  <c r="I8" i="42"/>
  <c r="K8" i="42"/>
  <c r="J8" i="42"/>
  <c r="H8" i="42"/>
  <c r="F8" i="42"/>
  <c r="E8" i="42"/>
  <c r="D8" i="42"/>
  <c r="C8" i="42"/>
  <c r="B8" i="42"/>
  <c r="L7" i="42"/>
  <c r="I7" i="42"/>
  <c r="K7" i="42"/>
  <c r="J7" i="42"/>
  <c r="H7" i="42"/>
  <c r="F7" i="42"/>
  <c r="E7" i="42"/>
  <c r="D7" i="42"/>
  <c r="C7" i="42"/>
  <c r="B7" i="42"/>
  <c r="J14" i="41"/>
  <c r="J13" i="41"/>
  <c r="J9" i="41"/>
  <c r="J8" i="41"/>
  <c r="J7" i="41"/>
  <c r="O35" i="38"/>
  <c r="O28" i="38"/>
  <c r="O29" i="38"/>
  <c r="O31" i="38"/>
  <c r="O32" i="38"/>
  <c r="O25" i="38"/>
  <c r="O26" i="38"/>
  <c r="O27" i="38"/>
  <c r="O14" i="38"/>
  <c r="O15" i="38"/>
  <c r="O16" i="38"/>
  <c r="O17" i="38"/>
  <c r="O18" i="38"/>
  <c r="O19" i="38"/>
  <c r="O20" i="38"/>
  <c r="O21" i="38"/>
  <c r="O22" i="38"/>
  <c r="O23" i="38"/>
  <c r="O12" i="38"/>
  <c r="O11" i="38"/>
  <c r="L10" i="38"/>
  <c r="L11" i="38"/>
  <c r="L12" i="38"/>
  <c r="L13" i="38"/>
  <c r="L14" i="38"/>
  <c r="L15" i="38"/>
  <c r="L16" i="38"/>
  <c r="L17" i="38"/>
  <c r="L18" i="38"/>
  <c r="L19" i="38"/>
  <c r="L20" i="38"/>
  <c r="L21" i="38"/>
  <c r="L22" i="38"/>
  <c r="L23" i="38"/>
  <c r="L25" i="38"/>
  <c r="L26" i="38"/>
  <c r="L27" i="38"/>
  <c r="L28" i="38"/>
  <c r="L29" i="38"/>
  <c r="L32" i="38"/>
  <c r="L35" i="38"/>
  <c r="L9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5" i="38"/>
  <c r="F26" i="38"/>
  <c r="F27" i="38"/>
  <c r="F28" i="38"/>
  <c r="F29" i="38"/>
  <c r="F31" i="38"/>
  <c r="F32" i="38"/>
  <c r="F33" i="38"/>
  <c r="F35" i="38"/>
  <c r="F7" i="38"/>
  <c r="J6" i="41" l="1"/>
  <c r="F13" i="41"/>
  <c r="F9" i="41"/>
  <c r="F8" i="41"/>
  <c r="F7" i="41"/>
  <c r="F6" i="41"/>
  <c r="H28" i="42"/>
  <c r="M7" i="42"/>
  <c r="F11" i="41"/>
  <c r="F14" i="41"/>
  <c r="M8" i="42"/>
  <c r="M9" i="42"/>
  <c r="M11" i="42"/>
  <c r="M12" i="42"/>
  <c r="M13" i="42"/>
  <c r="M10" i="42"/>
  <c r="M14" i="42"/>
  <c r="M15" i="42"/>
  <c r="M16" i="42"/>
  <c r="M17" i="42"/>
  <c r="M18" i="42"/>
  <c r="M19" i="42"/>
  <c r="M20" i="42"/>
  <c r="M21" i="42"/>
  <c r="M22" i="42"/>
  <c r="M23" i="42"/>
  <c r="M24" i="42"/>
  <c r="M25" i="42"/>
  <c r="M26" i="42"/>
  <c r="J28" i="42"/>
  <c r="I28" i="42"/>
  <c r="B33" i="42"/>
  <c r="D33" i="42"/>
  <c r="F33" i="42"/>
  <c r="K28" i="42"/>
  <c r="L28" i="42"/>
  <c r="C33" i="42"/>
  <c r="E33" i="42"/>
  <c r="B15" i="32"/>
  <c r="B13" i="32"/>
  <c r="E15" i="32"/>
  <c r="E13" i="32"/>
  <c r="E6" i="32"/>
  <c r="E27" i="32" s="1"/>
  <c r="F16" i="41" l="1"/>
  <c r="K33" i="42"/>
  <c r="O26" i="42"/>
  <c r="O24" i="42"/>
  <c r="O20" i="42"/>
  <c r="O18" i="42"/>
  <c r="L33" i="42"/>
  <c r="J33" i="42"/>
  <c r="O25" i="42"/>
  <c r="O23" i="42"/>
  <c r="O21" i="42"/>
  <c r="O19" i="42"/>
  <c r="O17" i="42"/>
  <c r="O15" i="42"/>
  <c r="O14" i="42"/>
  <c r="O10" i="42"/>
  <c r="O13" i="42"/>
  <c r="O12" i="42"/>
  <c r="O11" i="42"/>
  <c r="O9" i="42"/>
  <c r="O8" i="42"/>
  <c r="H11" i="41"/>
  <c r="J11" i="41"/>
  <c r="I33" i="42"/>
  <c r="O22" i="42"/>
  <c r="O16" i="42"/>
  <c r="O7" i="42"/>
  <c r="M28" i="42"/>
  <c r="H33" i="42"/>
  <c r="F35" i="39"/>
  <c r="E35" i="39"/>
  <c r="F34" i="39"/>
  <c r="E34" i="39"/>
  <c r="F33" i="39"/>
  <c r="E33" i="39"/>
  <c r="F32" i="39"/>
  <c r="E32" i="39"/>
  <c r="F31" i="39"/>
  <c r="E31" i="39"/>
  <c r="F30" i="39"/>
  <c r="E30" i="39"/>
  <c r="F29" i="39"/>
  <c r="E29" i="39"/>
  <c r="F28" i="39"/>
  <c r="E28" i="39"/>
  <c r="F27" i="39"/>
  <c r="E27" i="39"/>
  <c r="F26" i="39"/>
  <c r="E26" i="39"/>
  <c r="F25" i="39"/>
  <c r="E25" i="39"/>
  <c r="F24" i="39"/>
  <c r="E24" i="39"/>
  <c r="F23" i="39"/>
  <c r="E23" i="39"/>
  <c r="F22" i="39"/>
  <c r="E22" i="39"/>
  <c r="F21" i="39"/>
  <c r="E21" i="39"/>
  <c r="F20" i="39"/>
  <c r="E20" i="39"/>
  <c r="F19" i="39"/>
  <c r="E19" i="39"/>
  <c r="F18" i="39"/>
  <c r="E18" i="39"/>
  <c r="F17" i="39"/>
  <c r="E17" i="39"/>
  <c r="F16" i="39"/>
  <c r="E16" i="39"/>
  <c r="F15" i="39"/>
  <c r="E15" i="39"/>
  <c r="F14" i="39"/>
  <c r="E14" i="39"/>
  <c r="F13" i="39"/>
  <c r="E13" i="39"/>
  <c r="F12" i="39"/>
  <c r="E12" i="39"/>
  <c r="F11" i="39"/>
  <c r="E11" i="39"/>
  <c r="F10" i="39"/>
  <c r="E10" i="39"/>
  <c r="F9" i="39"/>
  <c r="E9" i="39"/>
  <c r="F8" i="39"/>
  <c r="E8" i="39"/>
  <c r="F7" i="39"/>
  <c r="E7" i="39"/>
  <c r="E37" i="39" s="1"/>
  <c r="M33" i="42" l="1"/>
  <c r="O28" i="42"/>
  <c r="H14" i="41"/>
  <c r="H13" i="41"/>
  <c r="J16" i="41"/>
  <c r="H7" i="41"/>
  <c r="H9" i="41"/>
  <c r="H6" i="41"/>
  <c r="H8" i="41"/>
  <c r="F37" i="39"/>
  <c r="O33" i="42" l="1"/>
  <c r="F15" i="32"/>
  <c r="C25" i="32"/>
  <c r="C16" i="32"/>
  <c r="C15" i="32"/>
  <c r="B6" i="32"/>
  <c r="F25" i="32"/>
  <c r="F23" i="32"/>
  <c r="C23" i="32"/>
  <c r="F21" i="32"/>
  <c r="C21" i="32"/>
  <c r="F19" i="32"/>
  <c r="C19" i="32"/>
  <c r="F17" i="32"/>
  <c r="C17" i="32"/>
  <c r="F14" i="32"/>
  <c r="C14" i="32"/>
  <c r="F13" i="32"/>
  <c r="C13" i="32"/>
  <c r="F12" i="32"/>
  <c r="C12" i="32"/>
  <c r="F11" i="32"/>
  <c r="C11" i="32"/>
  <c r="F10" i="32"/>
  <c r="C10" i="32"/>
  <c r="F8" i="32"/>
  <c r="C8" i="32"/>
  <c r="F7" i="32"/>
  <c r="C7" i="32"/>
  <c r="F6" i="32"/>
  <c r="C6" i="32"/>
  <c r="C27" i="32" l="1"/>
  <c r="F27" i="32"/>
</calcChain>
</file>

<file path=xl/sharedStrings.xml><?xml version="1.0" encoding="utf-8"?>
<sst xmlns="http://schemas.openxmlformats.org/spreadsheetml/2006/main" count="386" uniqueCount="194">
  <si>
    <t>Totale</t>
  </si>
  <si>
    <t>Zucchero</t>
  </si>
  <si>
    <t xml:space="preserve">Contributo % </t>
  </si>
  <si>
    <t>Milioni di euro</t>
  </si>
  <si>
    <t>Distribuzione %</t>
  </si>
  <si>
    <t xml:space="preserve">alla produzione agricola </t>
  </si>
  <si>
    <t>Belgio</t>
  </si>
  <si>
    <t>Bulgaria</t>
  </si>
  <si>
    <t>Repubblica Ceca</t>
  </si>
  <si>
    <t>Danimarca</t>
  </si>
  <si>
    <t xml:space="preserve">Germania </t>
  </si>
  <si>
    <t>Estonia</t>
  </si>
  <si>
    <t>Irlanda</t>
  </si>
  <si>
    <t>Grecia</t>
  </si>
  <si>
    <t>Spagna</t>
  </si>
  <si>
    <t>Francia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</si>
  <si>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</si>
  <si>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</si>
  <si>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</si>
  <si>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</si>
  <si>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</si>
  <si>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</si>
  <si>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</si>
  <si>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</si>
  <si>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</si>
  <si>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</si>
  <si>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</si>
  <si>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</si>
  <si>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</si>
  <si>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</si>
  <si>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</si>
  <si>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</si>
  <si>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</si>
  <si>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-</t>
  </si>
  <si>
    <t>Totale UE</t>
  </si>
  <si>
    <t>Italia/UE</t>
  </si>
  <si>
    <t>milioni di euro</t>
  </si>
  <si>
    <t>%</t>
  </si>
  <si>
    <t>Cereali</t>
  </si>
  <si>
    <t>Riso</t>
  </si>
  <si>
    <t>Restituzioni per i prodotti non compresi nell'allegato I</t>
  </si>
  <si>
    <t>Programmi alimentari</t>
  </si>
  <si>
    <t>Olio d'oliva</t>
  </si>
  <si>
    <t>Ortofrutticoli</t>
  </si>
  <si>
    <t>Prodotti vitivinicoli</t>
  </si>
  <si>
    <t>Promozione</t>
  </si>
  <si>
    <t>Altri prodotti vegetali e altre misure</t>
  </si>
  <si>
    <t>Prodotti lattiero-caseari</t>
  </si>
  <si>
    <t>Carne bovina</t>
  </si>
  <si>
    <t>Carne suina, uova, pollame,apic. e altri prod. zoot.</t>
  </si>
  <si>
    <t>Aiuti diretti disaccoppiati</t>
  </si>
  <si>
    <t>Restituzione modulazione</t>
  </si>
  <si>
    <t>Sviluppo rurale</t>
  </si>
  <si>
    <t>Audit spese agricole</t>
  </si>
  <si>
    <t>Spese amministrative</t>
  </si>
  <si>
    <t>Totale FEAGA</t>
  </si>
  <si>
    <t>Aiuti diretti</t>
  </si>
  <si>
    <t xml:space="preserve">  - Ambiente</t>
  </si>
  <si>
    <t xml:space="preserve">  - Spese connesse al mercato e ai pagamenti diretti</t>
  </si>
  <si>
    <t xml:space="preserve">  - Sviluppo rurale</t>
  </si>
  <si>
    <t xml:space="preserve">  - Altro</t>
  </si>
  <si>
    <t>4. L'UE come attore globale</t>
  </si>
  <si>
    <t>5. Amministrazione</t>
  </si>
  <si>
    <t xml:space="preserve">  - Pesca</t>
  </si>
  <si>
    <t>Germania</t>
  </si>
  <si>
    <t>Settori interessati</t>
  </si>
  <si>
    <t>Interventi sui mercati agricoli</t>
  </si>
  <si>
    <t>Plafond                      (euro)</t>
  </si>
  <si>
    <t>Supporto strategico e coordinamento</t>
  </si>
  <si>
    <t>Croazia</t>
  </si>
  <si>
    <t>6. Compensazioni</t>
  </si>
  <si>
    <t>3. Sicurezza e cittadinanza</t>
  </si>
  <si>
    <t>1 - Crescita intelligente e inclusiva</t>
  </si>
  <si>
    <t>2. Crescita sostenibile: risorse naturali</t>
  </si>
  <si>
    <t>Altri strumenti speciali</t>
  </si>
  <si>
    <t>Piante tessili</t>
  </si>
  <si>
    <t>Rimborso aiuti diretti in relazione alla disciplina finanziaria</t>
  </si>
  <si>
    <t>dell'UE nel 2014</t>
  </si>
  <si>
    <t>% plafond accoppiato</t>
  </si>
  <si>
    <t>Barbabietola da zucchero</t>
  </si>
  <si>
    <t>Pomodoro da industria</t>
  </si>
  <si>
    <t>Bovini da latte</t>
  </si>
  <si>
    <t>-  vacche da latte in zone montane</t>
  </si>
  <si>
    <t>-  vacche nutrici da carne o a duplice attitudine iscritte ai LLGG o registro anagrafico</t>
  </si>
  <si>
    <t>- Capi bovini macellati di età compresa tra i 12 e 24 mesi allevati per almeno sei mesi</t>
  </si>
  <si>
    <t>Settore ovicaprino</t>
  </si>
  <si>
    <t>- capi bovini macellati di età compresa tra i 12 e 24 mesi allevati per almeno dodici mesi</t>
  </si>
  <si>
    <t>- capi bovini macellati di età compresa tra i 12 e 24 mesi allevati per almeno sei mesi, aderenti a sistemi di qualità nazionale o regionale</t>
  </si>
  <si>
    <t>- capi bovini macellati di età compresa tra i 12 e 24 mesi allevati per almeno sei mesi, aderenti a sistemi di etichettatura facoltativa</t>
  </si>
  <si>
    <t>- capi bovini macellati di età compresa tra i 12 e 24 mesi allevati per almeno sei mesi, certificati DOPo IGP</t>
  </si>
  <si>
    <t xml:space="preserve">- agnelle da rimonta </t>
  </si>
  <si>
    <t xml:space="preserve">- capi ovini e caprini macellati </t>
  </si>
  <si>
    <t>-  vacche a duplice attitudine iscritte ai LLGG o registro anagrafico, in paini selettivi o di gestione razza</t>
  </si>
  <si>
    <t>-  bufale da latte</t>
  </si>
  <si>
    <t xml:space="preserve">-  vacche da latte </t>
  </si>
  <si>
    <t>Oliveti</t>
  </si>
  <si>
    <t>- zone DOP o IGP</t>
  </si>
  <si>
    <t>Con maggiorazione 20% (sul 9,5%)</t>
  </si>
  <si>
    <t>Con maggiorazione 30% (sul 15,6%)</t>
  </si>
  <si>
    <t>Con maggiorazione 50% (sul 15,6%)</t>
  </si>
  <si>
    <t>Massimali per il pagamento per zone soggette a vincoli naturali (art. 49)</t>
  </si>
  <si>
    <t>Massimali per il pagamento verde (art. 47)</t>
  </si>
  <si>
    <t>Massimali per il RPUS (art. 36)</t>
  </si>
  <si>
    <t>2016 - Stanziamenti iniziali</t>
  </si>
  <si>
    <t>2015 - Esecuzione</t>
  </si>
  <si>
    <t>Pagamenti obbligatori</t>
  </si>
  <si>
    <t>Pagamenti facoltativi</t>
  </si>
  <si>
    <t>Massimali per il sostegno accoppiato 
(art. 53)</t>
  </si>
  <si>
    <t>Massimali per il pagamento ridistributivo 
(art. 42)</t>
  </si>
  <si>
    <t>Massimali nazionali (allegato II reg. 1307/2013)</t>
  </si>
  <si>
    <t>Massimali per il pagamento per i giovani agricoltori (art. 51)</t>
  </si>
  <si>
    <t>Var. %</t>
  </si>
  <si>
    <t>Nord-ovest</t>
  </si>
  <si>
    <t>Nord-est</t>
  </si>
  <si>
    <t>Centro</t>
  </si>
  <si>
    <t>Totale regionale</t>
  </si>
  <si>
    <t>Quota non ripartibile</t>
  </si>
  <si>
    <t>Spese Connesse</t>
  </si>
  <si>
    <t xml:space="preserve">Totale </t>
  </si>
  <si>
    <t>(milioni di euro)</t>
  </si>
  <si>
    <t>Piemonte</t>
  </si>
  <si>
    <t>Valle d'Aosta</t>
  </si>
  <si>
    <t>Lombardia</t>
  </si>
  <si>
    <t>Veneto</t>
  </si>
  <si>
    <t>Friuli Venezia Giulia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</si>
  <si>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</si>
  <si>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</si>
  <si>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</si>
  <si>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</si>
  <si>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</si>
  <si>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</si>
  <si>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</si>
  <si>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</si>
  <si>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</si>
  <si>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</si>
  <si>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</si>
  <si>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</si>
  <si>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</si>
  <si>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Spese connesse</t>
  </si>
  <si>
    <t>olio d'oliva</t>
  </si>
  <si>
    <t>vitivinicolo</t>
  </si>
  <si>
    <t>ortofrutta</t>
  </si>
  <si>
    <t>altro</t>
  </si>
  <si>
    <t>totale interventi</t>
  </si>
  <si>
    <t>auti diretti disaccoppiati (RPU)</t>
  </si>
  <si>
    <t xml:space="preserve">sostegno specifico (art. 68) </t>
  </si>
  <si>
    <t>pagamento di base</t>
  </si>
  <si>
    <t>pagamento verde</t>
  </si>
  <si>
    <t>altri aiuti diretti</t>
  </si>
  <si>
    <t>totale aiuti diretti</t>
  </si>
  <si>
    <t>Totale complessivo I pilastro</t>
  </si>
  <si>
    <t>Trentino-Alto Adige</t>
  </si>
  <si>
    <t>Emilia-Romagna</t>
  </si>
  <si>
    <t>Quantità di riferimento</t>
  </si>
  <si>
    <t>(ettari; capi)</t>
  </si>
  <si>
    <t>(euro/ha; euro/capo)</t>
  </si>
  <si>
    <t>Importo unitario dell'aiuto stimato</t>
  </si>
  <si>
    <t>Importo unitario dell'aiuto erogato</t>
  </si>
  <si>
    <t>Quantità ammesse al pagamento</t>
  </si>
  <si>
    <t>Sud e Isole</t>
  </si>
  <si>
    <t xml:space="preserve">   - Competitività per la crescita e l'occupazione</t>
  </si>
  <si>
    <t xml:space="preserve">   - Coesione economica, sociale e territoriale</t>
  </si>
  <si>
    <r>
      <t xml:space="preserve">Tab. 13.6 - </t>
    </r>
    <r>
      <rPr>
        <i/>
        <sz val="10"/>
        <rFont val="Calibri"/>
        <family val="2"/>
        <scheme val="minor"/>
      </rPr>
      <t xml:space="preserve">AGEA e Organismi pagatori regionali: trasferimenti FEAGA </t>
    </r>
  </si>
  <si>
    <r>
      <rPr>
        <i/>
        <sz val="10"/>
        <rFont val="Calibri"/>
        <family val="2"/>
        <scheme val="minor"/>
      </rPr>
      <t>Fonte</t>
    </r>
    <r>
      <rPr>
        <sz val="10"/>
        <rFont val="Calibri"/>
        <family val="2"/>
        <scheme val="minor"/>
      </rPr>
      <t>: banca dati CREA sulla spesa pubblica in agricoltura.</t>
    </r>
  </si>
  <si>
    <r>
      <t xml:space="preserve">Tab. 13.1 - </t>
    </r>
    <r>
      <rPr>
        <i/>
        <sz val="10"/>
        <rFont val="Calibri"/>
        <family val="2"/>
        <scheme val="minor"/>
      </rPr>
      <t>Bilancio generale dell'UE: esecuzione e ripartizione degli stanziamenti per impegni relativi alle rubriche delle prospettive finanziarie</t>
    </r>
  </si>
  <si>
    <r>
      <rPr>
        <i/>
        <sz val="10"/>
        <rFont val="Calibri"/>
        <family val="2"/>
        <scheme val="minor"/>
      </rPr>
      <t>Fonte</t>
    </r>
    <r>
      <rPr>
        <sz val="10"/>
        <rFont val="Calibri"/>
        <family val="2"/>
        <scheme val="minor"/>
      </rPr>
      <t>: elaborazioni su dati Commissione europea.</t>
    </r>
  </si>
  <si>
    <r>
      <t xml:space="preserve">Tab. 13.7 - Pagamenti </t>
    </r>
    <r>
      <rPr>
        <i/>
        <sz val="10"/>
        <rFont val="Calibri"/>
        <family val="2"/>
        <scheme val="minor"/>
      </rPr>
      <t>AGEA e Organismi pagatori regionali per il primo pilastro della PAC per Regione - 2015</t>
    </r>
  </si>
  <si>
    <r>
      <t xml:space="preserve">Tab. 13.5 - </t>
    </r>
    <r>
      <rPr>
        <i/>
        <sz val="10"/>
        <rFont val="Calibri"/>
        <family val="2"/>
        <scheme val="minor"/>
      </rPr>
      <t>Italia - Applicazione del sostegno accoppiato facoltativo (regolamento (UE) n. 1307/2013, art. 52) - 2015</t>
    </r>
  </si>
  <si>
    <r>
      <t>Soia</t>
    </r>
    <r>
      <rPr>
        <vertAlign val="superscript"/>
        <sz val="10"/>
        <rFont val="Calibri"/>
        <family val="2"/>
        <scheme val="minor"/>
      </rPr>
      <t>1</t>
    </r>
  </si>
  <si>
    <r>
      <t>Proteaginose, leguminose da granella e erbai annuali di sole leguminose</t>
    </r>
    <r>
      <rPr>
        <vertAlign val="superscript"/>
        <sz val="10"/>
        <rFont val="Calibri"/>
        <family val="2"/>
        <scheme val="minor"/>
      </rPr>
      <t>2</t>
    </r>
  </si>
  <si>
    <r>
      <t>Frumento duro</t>
    </r>
    <r>
      <rPr>
        <vertAlign val="superscript"/>
        <sz val="10"/>
        <rFont val="Calibri"/>
        <family val="2"/>
        <scheme val="minor"/>
      </rPr>
      <t>3</t>
    </r>
  </si>
  <si>
    <r>
      <t>Leguminose da granella e erbai annuali di sole leguminose</t>
    </r>
    <r>
      <rPr>
        <vertAlign val="superscript"/>
        <sz val="10"/>
        <rFont val="Calibri"/>
        <family val="2"/>
        <scheme val="minor"/>
      </rPr>
      <t>4</t>
    </r>
  </si>
  <si>
    <r>
      <t>- superfici olivicole</t>
    </r>
    <r>
      <rPr>
        <vertAlign val="superscript"/>
        <sz val="10"/>
        <rFont val="Calibri"/>
        <family val="2"/>
        <scheme val="minor"/>
      </rPr>
      <t>5</t>
    </r>
  </si>
  <si>
    <r>
      <t>- superfici con pendenza media &gt; 7,5%</t>
    </r>
    <r>
      <rPr>
        <vertAlign val="superscript"/>
        <sz val="10"/>
        <rFont val="Calibri"/>
        <family val="2"/>
        <scheme val="minor"/>
      </rPr>
      <t>6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</si>
  <si>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Applicabile in Piemonte, Lombardia, Veneto, Friuli Venezia Giulia e Emilia-Romagna.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</si>
  <si>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Applicabile in Toscana, Umbria, Marche e Lazio.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</si>
  <si>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Applicabile in Toscana, Umbria, Marche, Lazio, Abruzzo, Molise, Campania, Puglia, Basilicata, Calabria, Sicilia e Sardegna.</t>
    </r>
  </si>
  <si>
    <r>
      <rPr>
        <vertAlign val="superscript"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 xml:space="preserve"> Applicabile in Abruzzo, Molise, Campania, Puglia, Basilicata, Calabria, Sicilia e Sardegna.</t>
    </r>
  </si>
  <si>
    <r>
      <rPr>
        <vertAlign val="superscript"/>
        <sz val="10"/>
        <rFont val="Calibri"/>
        <family val="2"/>
        <scheme val="minor"/>
      </rPr>
      <t>5</t>
    </r>
    <r>
      <rPr>
        <sz val="10"/>
        <rFont val="Calibri"/>
        <family val="2"/>
        <scheme val="minor"/>
      </rPr>
      <t xml:space="preserve"> Applicabile in Liguria, Puglia e Calabria.</t>
    </r>
  </si>
  <si>
    <r>
      <rPr>
        <vertAlign val="superscript"/>
        <sz val="10"/>
        <rFont val="Calibri"/>
        <family val="2"/>
        <scheme val="minor"/>
      </rPr>
      <t>6</t>
    </r>
    <r>
      <rPr>
        <sz val="10"/>
        <rFont val="Calibri"/>
        <family val="2"/>
        <scheme val="minor"/>
      </rPr>
      <t xml:space="preserve"> Applicabile in Puglia e Calabria.</t>
    </r>
  </si>
  <si>
    <r>
      <rPr>
        <i/>
        <sz val="10"/>
        <rFont val="Calibri"/>
        <family val="2"/>
        <scheme val="minor"/>
      </rPr>
      <t>Fonte</t>
    </r>
    <r>
      <rPr>
        <sz val="10"/>
        <rFont val="Calibri"/>
        <family val="2"/>
        <scheme val="minor"/>
      </rPr>
      <t>: AGEA.</t>
    </r>
  </si>
  <si>
    <r>
      <t xml:space="preserve">Tab. 13.4 - </t>
    </r>
    <r>
      <rPr>
        <i/>
        <sz val="10"/>
        <rFont val="Calibri"/>
        <family val="2"/>
        <scheme val="minor"/>
      </rPr>
      <t>Dotazioni finanziarie per il sistema dei pagamenti diretti (regolamento (UE) 1307/2013) - 2015</t>
    </r>
  </si>
  <si>
    <r>
      <t>Massimali per il pagamento di base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
(art. 22)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</si>
  <si>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In alcuni paesi il massimale per il pagamento di base è aumentato fino al 3% (overbooking) per favorire la piena utilizzazione dei fondi disponibili. In tal caso la somma delle diverse componenti dei pagamenti diretti è superiore al massimale nazionale.</t>
    </r>
  </si>
  <si>
    <r>
      <t>Fonte</t>
    </r>
    <r>
      <rPr>
        <sz val="10"/>
        <rFont val="Calibri"/>
        <family val="2"/>
        <scheme val="minor"/>
      </rPr>
      <t>: Regolamenti (UE) 1307/2013 e 1089/2015.</t>
    </r>
  </si>
  <si>
    <r>
      <t xml:space="preserve">Tab. 13.3 - </t>
    </r>
    <r>
      <rPr>
        <i/>
        <sz val="10"/>
        <rFont val="Calibri"/>
        <family val="2"/>
        <scheme val="minor"/>
      </rPr>
      <t>Ripartizione delle erogazioni del FEAGA nell'UE e in Italia per voce di spesa</t>
    </r>
  </si>
  <si>
    <r>
      <t>Altri aiuti diretti</t>
    </r>
    <r>
      <rPr>
        <vertAlign val="superscript"/>
        <sz val="10"/>
        <rFont val="Calibri"/>
        <family val="2"/>
        <scheme val="minor"/>
      </rPr>
      <t>1</t>
    </r>
  </si>
  <si>
    <r>
      <t xml:space="preserve">1 </t>
    </r>
    <r>
      <rPr>
        <sz val="10"/>
        <rFont val="Calibri"/>
        <family val="2"/>
        <scheme val="minor"/>
      </rPr>
      <t>Aiuti diretti diversi da quelli disaccoppiati del regime di pagamento unico.</t>
    </r>
  </si>
  <si>
    <r>
      <t>Fonte</t>
    </r>
    <r>
      <rPr>
        <sz val="10"/>
        <rFont val="Calibri"/>
        <family val="2"/>
        <scheme val="minor"/>
      </rPr>
      <t>: elaborazioni su dati Commissione europea.</t>
    </r>
  </si>
  <si>
    <r>
      <t xml:space="preserve">Tab. 13.2 - </t>
    </r>
    <r>
      <rPr>
        <i/>
        <sz val="10"/>
        <rFont val="Calibri"/>
        <family val="2"/>
        <scheme val="minor"/>
      </rPr>
      <t>Ripartizione delle erogazioni del FEAGA nell'UE per paese</t>
    </r>
  </si>
  <si>
    <r>
      <t>UE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</si>
  <si>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Spese effettuate su programmi comunitari non imputabili ad un singolo paese.</t>
    </r>
  </si>
  <si>
    <t>(migliaia di euro)</t>
  </si>
  <si>
    <t>2015/14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</si>
</sst>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-;\-* #,##0_-;_-* &quot;-&quot;_-;_-@_-"/>
    <numFmt numFmtId="165" formatCode="_-* #,##0.00_-;\-* #,##0.00_-;_-* &quot;-&quot;??_-;_-@_-"/>
    <numFmt numFmtId="166" formatCode="#,##0.0"/>
    <numFmt numFmtId="167" formatCode="0.0"/>
    <numFmt numFmtId="168" formatCode="#,##0.000"/>
    <numFmt numFmtId="169" formatCode="_-* #,##0.00\ &quot;FB&quot;_-;\-* #,##0.00\ &quot;FB&quot;_-;_-* &quot;-&quot;??\ &quot;FB&quot;_-;_-@_-"/>
    <numFmt numFmtId="170" formatCode="#,##0.0_);\(#,##0.0\)"/>
    <numFmt numFmtId="171" formatCode="#,##0.0_ ;[Red]\-#,##0.0\ "/>
    <numFmt numFmtId="172" formatCode="_-[$€-2]\ * #,##0.00_-;\-[$€-2]\ * #,##0.00_-;_-[$€-2]\ * &quot;-&quot;??_-"/>
    <numFmt numFmtId="173" formatCode="0.0%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Arial"/>
      <family val="2"/>
    </font>
    <font>
      <sz val="12"/>
      <name val="Arial MT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0"/>
      <color theme="10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u/>
      <sz val="10"/>
      <color theme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color rgb="FF9C000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169" fontId="2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8" fillId="7" borderId="1" applyNumberFormat="0" applyAlignment="0" applyProtection="0"/>
    <xf numFmtId="165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9" fillId="22" borderId="0" applyNumberFormat="0" applyBorder="0" applyAlignment="0" applyProtection="0"/>
    <xf numFmtId="0" fontId="23" fillId="24" borderId="0" applyNumberFormat="0" applyBorder="0" applyAlignment="0" applyProtection="0"/>
    <xf numFmtId="0" fontId="2" fillId="0" borderId="0"/>
    <xf numFmtId="0" fontId="10" fillId="0" borderId="0"/>
    <xf numFmtId="170" fontId="22" fillId="0" borderId="0"/>
    <xf numFmtId="0" fontId="10" fillId="23" borderId="4" applyNumberFormat="0" applyFont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4" fillId="25" borderId="0" applyNumberFormat="0" applyBorder="0" applyAlignment="0" applyProtection="0"/>
    <xf numFmtId="0" fontId="20" fillId="4" borderId="0" applyNumberFormat="0" applyBorder="0" applyAlignment="0" applyProtection="0"/>
    <xf numFmtId="0" fontId="25" fillId="26" borderId="0" applyNumberFormat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90">
    <xf numFmtId="0" fontId="0" fillId="0" borderId="0" xfId="0"/>
    <xf numFmtId="0" fontId="27" fillId="0" borderId="0" xfId="57" applyFont="1" applyFill="1" applyAlignment="1">
      <alignment horizontal="left"/>
    </xf>
    <xf numFmtId="0" fontId="27" fillId="0" borderId="0" xfId="57" applyFont="1" applyFill="1"/>
    <xf numFmtId="0" fontId="27" fillId="0" borderId="11" xfId="57" applyFont="1" applyFill="1" applyBorder="1"/>
    <xf numFmtId="0" fontId="27" fillId="0" borderId="12" xfId="57" applyFont="1" applyFill="1" applyBorder="1" applyAlignment="1">
      <alignment horizontal="center" vertical="center"/>
    </xf>
    <xf numFmtId="0" fontId="27" fillId="0" borderId="11" xfId="57" applyFont="1" applyFill="1" applyBorder="1" applyAlignment="1">
      <alignment vertical="center"/>
    </xf>
    <xf numFmtId="0" fontId="27" fillId="0" borderId="10" xfId="57" applyFont="1" applyFill="1" applyBorder="1"/>
    <xf numFmtId="0" fontId="27" fillId="0" borderId="10" xfId="57" applyFont="1" applyFill="1" applyBorder="1" applyAlignment="1">
      <alignment vertical="center"/>
    </xf>
    <xf numFmtId="0" fontId="27" fillId="0" borderId="10" xfId="57" applyFont="1" applyFill="1" applyBorder="1" applyAlignment="1">
      <alignment horizontal="center" vertical="center" wrapText="1"/>
    </xf>
    <xf numFmtId="0" fontId="27" fillId="0" borderId="0" xfId="57" applyFont="1" applyFill="1" applyAlignment="1">
      <alignment horizontal="right"/>
    </xf>
    <xf numFmtId="166" fontId="27" fillId="0" borderId="0" xfId="57" applyNumberFormat="1" applyFont="1" applyFill="1" applyBorder="1" applyAlignment="1">
      <alignment horizontal="center"/>
    </xf>
    <xf numFmtId="3" fontId="27" fillId="0" borderId="0" xfId="57" applyNumberFormat="1" applyFont="1" applyFill="1"/>
    <xf numFmtId="0" fontId="29" fillId="0" borderId="0" xfId="57" applyFont="1" applyFill="1"/>
    <xf numFmtId="0" fontId="29" fillId="0" borderId="0" xfId="57" applyFont="1" applyFill="1" applyBorder="1"/>
    <xf numFmtId="0" fontId="27" fillId="0" borderId="0" xfId="0" applyFont="1" applyFill="1"/>
    <xf numFmtId="166" fontId="27" fillId="0" borderId="0" xfId="57" applyNumberFormat="1" applyFont="1" applyFill="1"/>
    <xf numFmtId="1" fontId="27" fillId="0" borderId="0" xfId="57" applyNumberFormat="1" applyFont="1" applyFill="1"/>
    <xf numFmtId="1" fontId="29" fillId="0" borderId="0" xfId="57" applyNumberFormat="1" applyFont="1" applyFill="1"/>
    <xf numFmtId="0" fontId="30" fillId="0" borderId="0" xfId="0" applyFont="1" applyFill="1"/>
    <xf numFmtId="0" fontId="31" fillId="0" borderId="0" xfId="0" applyFont="1" applyFill="1" applyBorder="1"/>
    <xf numFmtId="166" fontId="30" fillId="0" borderId="10" xfId="0" applyNumberFormat="1" applyFont="1" applyFill="1" applyBorder="1"/>
    <xf numFmtId="0" fontId="30" fillId="0" borderId="10" xfId="0" applyFont="1" applyFill="1" applyBorder="1"/>
    <xf numFmtId="0" fontId="30" fillId="0" borderId="0" xfId="0" applyFont="1" applyFill="1" applyBorder="1"/>
    <xf numFmtId="0" fontId="31" fillId="0" borderId="11" xfId="0" applyFont="1" applyFill="1" applyBorder="1"/>
    <xf numFmtId="0" fontId="31" fillId="0" borderId="10" xfId="0" applyFont="1" applyFill="1" applyBorder="1" applyAlignment="1">
      <alignment horizontal="right"/>
    </xf>
    <xf numFmtId="1" fontId="30" fillId="0" borderId="1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right"/>
    </xf>
    <xf numFmtId="1" fontId="31" fillId="0" borderId="0" xfId="0" applyNumberFormat="1" applyFont="1" applyFill="1" applyBorder="1" applyAlignment="1">
      <alignment horizontal="center"/>
    </xf>
    <xf numFmtId="166" fontId="31" fillId="0" borderId="0" xfId="0" applyNumberFormat="1" applyFont="1" applyFill="1" applyBorder="1" applyAlignment="1">
      <alignment horizontal="center"/>
    </xf>
    <xf numFmtId="166" fontId="30" fillId="0" borderId="0" xfId="0" applyNumberFormat="1" applyFont="1" applyFill="1"/>
    <xf numFmtId="166" fontId="32" fillId="0" borderId="0" xfId="0" applyNumberFormat="1" applyFont="1" applyFill="1"/>
    <xf numFmtId="0" fontId="30" fillId="0" borderId="0" xfId="0" quotePrefix="1" applyFont="1" applyFill="1"/>
    <xf numFmtId="168" fontId="30" fillId="0" borderId="0" xfId="0" applyNumberFormat="1" applyFont="1" applyFill="1"/>
    <xf numFmtId="0" fontId="31" fillId="0" borderId="0" xfId="0" applyFont="1" applyFill="1"/>
    <xf numFmtId="166" fontId="31" fillId="0" borderId="0" xfId="0" applyNumberFormat="1" applyFont="1" applyFill="1"/>
    <xf numFmtId="166" fontId="33" fillId="0" borderId="0" xfId="0" applyNumberFormat="1" applyFont="1" applyFill="1"/>
    <xf numFmtId="4" fontId="31" fillId="0" borderId="10" xfId="0" applyNumberFormat="1" applyFont="1" applyFill="1" applyBorder="1"/>
    <xf numFmtId="166" fontId="31" fillId="0" borderId="10" xfId="0" quotePrefix="1" applyNumberFormat="1" applyFont="1" applyFill="1" applyBorder="1" applyAlignment="1">
      <alignment horizontal="right"/>
    </xf>
    <xf numFmtId="0" fontId="31" fillId="0" borderId="10" xfId="0" applyFont="1" applyFill="1" applyBorder="1"/>
    <xf numFmtId="0" fontId="34" fillId="0" borderId="0" xfId="55" applyFont="1" applyFill="1" applyAlignment="1" applyProtection="1"/>
    <xf numFmtId="0" fontId="30" fillId="0" borderId="0" xfId="0" applyFont="1" applyFill="1" applyAlignment="1">
      <alignment horizontal="left" vertical="top" wrapText="1"/>
    </xf>
    <xf numFmtId="0" fontId="27" fillId="0" borderId="12" xfId="57" applyFont="1" applyFill="1" applyBorder="1" applyAlignment="1">
      <alignment horizontal="center" vertical="center" wrapText="1"/>
    </xf>
    <xf numFmtId="0" fontId="27" fillId="0" borderId="0" xfId="59" applyNumberFormat="1" applyFont="1" applyFill="1" applyBorder="1" applyAlignment="1" applyProtection="1">
      <alignment horizontal="left"/>
    </xf>
    <xf numFmtId="164" fontId="27" fillId="0" borderId="0" xfId="59" applyFont="1" applyFill="1" applyBorder="1" applyAlignment="1" applyProtection="1">
      <alignment horizontal="left"/>
    </xf>
    <xf numFmtId="167" fontId="27" fillId="0" borderId="0" xfId="57" applyNumberFormat="1" applyFont="1" applyFill="1"/>
    <xf numFmtId="0" fontId="29" fillId="0" borderId="0" xfId="57" applyNumberFormat="1" applyFont="1" applyFill="1"/>
    <xf numFmtId="0" fontId="27" fillId="0" borderId="0" xfId="57" applyNumberFormat="1" applyFont="1" applyFill="1"/>
    <xf numFmtId="0" fontId="27" fillId="0" borderId="0" xfId="59" applyNumberFormat="1" applyFont="1" applyFill="1" applyBorder="1" applyAlignment="1" applyProtection="1"/>
    <xf numFmtId="0" fontId="27" fillId="0" borderId="0" xfId="0" applyFont="1" applyFill="1" applyBorder="1"/>
    <xf numFmtId="0" fontId="27" fillId="0" borderId="0" xfId="0" applyFont="1" applyFill="1" applyAlignment="1">
      <alignment vertical="top" wrapText="1"/>
    </xf>
    <xf numFmtId="3" fontId="27" fillId="0" borderId="0" xfId="56" applyNumberFormat="1" applyFont="1" applyFill="1" applyBorder="1" applyAlignment="1">
      <alignment horizontal="right" vertical="center"/>
    </xf>
    <xf numFmtId="173" fontId="27" fillId="0" borderId="0" xfId="56" applyNumberFormat="1" applyFont="1" applyFill="1" applyBorder="1" applyAlignment="1">
      <alignment horizontal="right" vertical="center"/>
    </xf>
    <xf numFmtId="10" fontId="27" fillId="0" borderId="0" xfId="56" applyNumberFormat="1" applyFont="1" applyFill="1" applyBorder="1" applyAlignment="1">
      <alignment horizontal="right" vertical="center"/>
    </xf>
    <xf numFmtId="166" fontId="27" fillId="0" borderId="0" xfId="56" applyNumberFormat="1" applyFont="1" applyFill="1" applyBorder="1" applyAlignment="1">
      <alignment horizontal="right" vertical="center"/>
    </xf>
    <xf numFmtId="0" fontId="27" fillId="0" borderId="0" xfId="56" applyFont="1" applyFill="1" applyBorder="1" applyAlignment="1">
      <alignment horizontal="right" vertical="center"/>
    </xf>
    <xf numFmtId="0" fontId="27" fillId="0" borderId="0" xfId="0" applyFont="1" applyFill="1" applyAlignment="1">
      <alignment horizontal="left" vertical="top" wrapText="1"/>
    </xf>
    <xf numFmtId="0" fontId="29" fillId="0" borderId="0" xfId="0" applyFont="1" applyFill="1" applyAlignment="1">
      <alignment vertical="top" wrapText="1"/>
    </xf>
    <xf numFmtId="0" fontId="27" fillId="0" borderId="0" xfId="56" quotePrefix="1" applyFont="1" applyFill="1" applyBorder="1" applyAlignment="1">
      <alignment wrapText="1"/>
    </xf>
    <xf numFmtId="0" fontId="27" fillId="0" borderId="0" xfId="0" quotePrefix="1" applyFont="1" applyFill="1" applyAlignment="1">
      <alignment vertical="top" wrapText="1"/>
    </xf>
    <xf numFmtId="0" fontId="27" fillId="0" borderId="0" xfId="56" applyFont="1" applyFill="1" applyBorder="1" applyAlignment="1">
      <alignment wrapText="1"/>
    </xf>
    <xf numFmtId="4" fontId="27" fillId="0" borderId="0" xfId="56" applyNumberFormat="1" applyFont="1" applyFill="1" applyBorder="1" applyAlignment="1">
      <alignment horizontal="right"/>
    </xf>
    <xf numFmtId="173" fontId="27" fillId="0" borderId="0" xfId="56" applyNumberFormat="1" applyFont="1" applyFill="1" applyBorder="1" applyAlignment="1">
      <alignment horizontal="right"/>
    </xf>
    <xf numFmtId="10" fontId="27" fillId="0" borderId="0" xfId="56" applyNumberFormat="1" applyFont="1" applyFill="1" applyBorder="1" applyAlignment="1">
      <alignment horizontal="right"/>
    </xf>
    <xf numFmtId="0" fontId="27" fillId="0" borderId="0" xfId="56" applyFont="1" applyFill="1" applyBorder="1" applyAlignment="1">
      <alignment horizontal="right"/>
    </xf>
    <xf numFmtId="0" fontId="29" fillId="0" borderId="0" xfId="0" applyFont="1" applyFill="1" applyBorder="1" applyAlignment="1">
      <alignment horizontal="justify" vertical="top" wrapText="1"/>
    </xf>
    <xf numFmtId="0" fontId="27" fillId="0" borderId="0" xfId="56" applyFont="1" applyFill="1" applyBorder="1"/>
    <xf numFmtId="0" fontId="27" fillId="0" borderId="0" xfId="0" quotePrefix="1" applyFont="1" applyFill="1" applyBorder="1" applyAlignment="1">
      <alignment horizontal="left" vertical="top" wrapText="1"/>
    </xf>
    <xf numFmtId="0" fontId="27" fillId="0" borderId="0" xfId="56" applyFont="1" applyFill="1" applyBorder="1" applyAlignment="1">
      <alignment horizontal="right" vertical="center" wrapText="1"/>
    </xf>
    <xf numFmtId="0" fontId="36" fillId="0" borderId="0" xfId="0" applyFont="1" applyFill="1"/>
    <xf numFmtId="0" fontId="27" fillId="0" borderId="0" xfId="0" quotePrefix="1" applyFont="1" applyFill="1" applyBorder="1" applyAlignment="1">
      <alignment horizontal="justify" vertical="top" wrapText="1"/>
    </xf>
    <xf numFmtId="2" fontId="27" fillId="0" borderId="0" xfId="56" applyNumberFormat="1" applyFont="1" applyFill="1" applyBorder="1" applyAlignment="1">
      <alignment horizontal="right" vertical="center"/>
    </xf>
    <xf numFmtId="173" fontId="27" fillId="0" borderId="0" xfId="56" applyNumberFormat="1" applyFont="1" applyFill="1" applyBorder="1" applyAlignment="1">
      <alignment horizontal="right" vertical="center" wrapText="1"/>
    </xf>
    <xf numFmtId="10" fontId="27" fillId="0" borderId="0" xfId="56" applyNumberFormat="1" applyFont="1" applyFill="1" applyBorder="1" applyAlignment="1">
      <alignment horizontal="right" vertical="center" wrapText="1"/>
    </xf>
    <xf numFmtId="0" fontId="27" fillId="0" borderId="10" xfId="0" quotePrefix="1" applyFont="1" applyFill="1" applyBorder="1" applyAlignment="1">
      <alignment horizontal="justify" vertical="top" wrapText="1"/>
    </xf>
    <xf numFmtId="3" fontId="27" fillId="0" borderId="10" xfId="56" applyNumberFormat="1" applyFont="1" applyFill="1" applyBorder="1" applyAlignment="1">
      <alignment horizontal="right" vertical="center"/>
    </xf>
    <xf numFmtId="173" fontId="27" fillId="0" borderId="10" xfId="56" applyNumberFormat="1" applyFont="1" applyFill="1" applyBorder="1" applyAlignment="1">
      <alignment horizontal="right" vertical="center" wrapText="1"/>
    </xf>
    <xf numFmtId="10" fontId="27" fillId="0" borderId="10" xfId="56" applyNumberFormat="1" applyFont="1" applyFill="1" applyBorder="1" applyAlignment="1">
      <alignment horizontal="right" vertical="center" wrapText="1"/>
    </xf>
    <xf numFmtId="166" fontId="27" fillId="0" borderId="10" xfId="56" applyNumberFormat="1" applyFont="1" applyFill="1" applyBorder="1" applyAlignment="1">
      <alignment horizontal="right" vertical="center"/>
    </xf>
    <xf numFmtId="0" fontId="27" fillId="0" borderId="10" xfId="56" applyFont="1" applyFill="1" applyBorder="1" applyAlignment="1">
      <alignment horizontal="right" vertical="center"/>
    </xf>
    <xf numFmtId="0" fontId="27" fillId="0" borderId="0" xfId="56" applyFont="1" applyFill="1" applyBorder="1" applyAlignment="1">
      <alignment horizontal="center" vertical="center" wrapText="1"/>
    </xf>
    <xf numFmtId="0" fontId="27" fillId="0" borderId="0" xfId="56" applyFont="1" applyFill="1" applyBorder="1" applyAlignment="1">
      <alignment horizontal="center" vertical="center"/>
    </xf>
    <xf numFmtId="3" fontId="27" fillId="0" borderId="0" xfId="56" applyNumberFormat="1" applyFont="1" applyFill="1" applyBorder="1" applyAlignment="1">
      <alignment horizontal="center" vertical="center"/>
    </xf>
    <xf numFmtId="0" fontId="27" fillId="0" borderId="10" xfId="0" applyFont="1" applyFill="1" applyBorder="1"/>
    <xf numFmtId="0" fontId="27" fillId="0" borderId="11" xfId="0" applyFont="1" applyFill="1" applyBorder="1"/>
    <xf numFmtId="0" fontId="27" fillId="0" borderId="10" xfId="0" applyFont="1" applyFill="1" applyBorder="1" applyAlignment="1">
      <alignment horizontal="center" wrapText="1"/>
    </xf>
    <xf numFmtId="0" fontId="27" fillId="0" borderId="12" xfId="0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vertical="top" wrapText="1"/>
    </xf>
    <xf numFmtId="3" fontId="27" fillId="0" borderId="0" xfId="0" applyNumberFormat="1" applyFont="1" applyFill="1" applyAlignment="1">
      <alignment horizontal="right"/>
    </xf>
    <xf numFmtId="3" fontId="27" fillId="0" borderId="0" xfId="0" applyNumberFormat="1" applyFont="1" applyFill="1"/>
    <xf numFmtId="3" fontId="27" fillId="0" borderId="0" xfId="0" applyNumberFormat="1" applyFont="1" applyFill="1" applyBorder="1"/>
    <xf numFmtId="3" fontId="27" fillId="0" borderId="0" xfId="0" applyNumberFormat="1" applyFont="1" applyFill="1" applyBorder="1" applyAlignment="1">
      <alignment horizontal="right"/>
    </xf>
    <xf numFmtId="0" fontId="27" fillId="0" borderId="10" xfId="0" applyFont="1" applyFill="1" applyBorder="1" applyAlignment="1">
      <alignment vertical="top" wrapText="1"/>
    </xf>
    <xf numFmtId="3" fontId="27" fillId="0" borderId="10" xfId="0" applyNumberFormat="1" applyFont="1" applyFill="1" applyBorder="1" applyAlignment="1">
      <alignment horizontal="right"/>
    </xf>
    <xf numFmtId="3" fontId="27" fillId="0" borderId="10" xfId="0" applyNumberFormat="1" applyFont="1" applyFill="1" applyBorder="1"/>
    <xf numFmtId="166" fontId="27" fillId="0" borderId="0" xfId="0" applyNumberFormat="1" applyFont="1" applyFill="1"/>
    <xf numFmtId="0" fontId="28" fillId="0" borderId="0" xfId="0" applyFont="1" applyFill="1" applyBorder="1"/>
    <xf numFmtId="0" fontId="27" fillId="0" borderId="11" xfId="0" applyFont="1" applyFill="1" applyBorder="1" applyAlignment="1"/>
    <xf numFmtId="0" fontId="27" fillId="0" borderId="10" xfId="0" applyNumberFormat="1" applyFont="1" applyFill="1" applyBorder="1" applyAlignment="1">
      <alignment horizontal="center"/>
    </xf>
    <xf numFmtId="0" fontId="27" fillId="0" borderId="12" xfId="0" applyNumberFormat="1" applyFont="1" applyFill="1" applyBorder="1" applyAlignment="1">
      <alignment horizontal="center"/>
    </xf>
    <xf numFmtId="0" fontId="27" fillId="0" borderId="0" xfId="0" applyNumberFormat="1" applyFont="1" applyFill="1" applyBorder="1"/>
    <xf numFmtId="166" fontId="27" fillId="0" borderId="0" xfId="0" applyNumberFormat="1" applyFont="1" applyFill="1" applyBorder="1"/>
    <xf numFmtId="0" fontId="27" fillId="0" borderId="0" xfId="0" applyFont="1" applyFill="1" applyAlignment="1">
      <alignment horizontal="right"/>
    </xf>
    <xf numFmtId="0" fontId="29" fillId="0" borderId="0" xfId="0" applyFont="1" applyFill="1" applyBorder="1"/>
    <xf numFmtId="166" fontId="29" fillId="0" borderId="0" xfId="37" applyNumberFormat="1" applyFont="1" applyFill="1" applyBorder="1" applyAlignment="1">
      <alignment horizontal="right"/>
    </xf>
    <xf numFmtId="166" fontId="27" fillId="0" borderId="0" xfId="0" applyNumberFormat="1" applyFont="1" applyFill="1" applyBorder="1" applyAlignment="1">
      <alignment horizontal="right"/>
    </xf>
    <xf numFmtId="166" fontId="37" fillId="0" borderId="0" xfId="0" applyNumberFormat="1" applyFont="1" applyFill="1" applyBorder="1" applyAlignment="1">
      <alignment horizontal="right"/>
    </xf>
    <xf numFmtId="166" fontId="29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/>
    <xf numFmtId="0" fontId="27" fillId="0" borderId="0" xfId="37" applyNumberFormat="1" applyFont="1" applyFill="1" applyBorder="1"/>
    <xf numFmtId="166" fontId="28" fillId="0" borderId="0" xfId="0" applyNumberFormat="1" applyFont="1" applyFill="1" applyBorder="1" applyAlignment="1">
      <alignment horizontal="right"/>
    </xf>
    <xf numFmtId="166" fontId="27" fillId="0" borderId="0" xfId="37" applyNumberFormat="1" applyFont="1" applyFill="1" applyBorder="1"/>
    <xf numFmtId="166" fontId="29" fillId="0" borderId="0" xfId="37" applyNumberFormat="1" applyFont="1" applyFill="1" applyBorder="1"/>
    <xf numFmtId="166" fontId="27" fillId="0" borderId="0" xfId="0" quotePrefix="1" applyNumberFormat="1" applyFont="1" applyFill="1" applyBorder="1" applyAlignment="1">
      <alignment horizontal="right"/>
    </xf>
    <xf numFmtId="166" fontId="27" fillId="0" borderId="0" xfId="37" applyNumberFormat="1" applyFont="1" applyFill="1" applyBorder="1" applyAlignment="1">
      <alignment horizontal="right"/>
    </xf>
    <xf numFmtId="166" fontId="27" fillId="0" borderId="0" xfId="31" applyNumberFormat="1" applyFont="1" applyFill="1" applyAlignment="1">
      <alignment horizontal="left" wrapText="1"/>
    </xf>
    <xf numFmtId="0" fontId="27" fillId="0" borderId="0" xfId="0" applyFont="1" applyFill="1" applyBorder="1" applyAlignment="1">
      <alignment horizontal="right"/>
    </xf>
    <xf numFmtId="166" fontId="28" fillId="0" borderId="0" xfId="0" applyNumberFormat="1" applyFont="1" applyFill="1"/>
    <xf numFmtId="166" fontId="27" fillId="0" borderId="0" xfId="31" applyNumberFormat="1" applyFont="1" applyFill="1"/>
    <xf numFmtId="166" fontId="29" fillId="0" borderId="0" xfId="37" quotePrefix="1" applyNumberFormat="1" applyFont="1" applyFill="1" applyBorder="1" applyAlignment="1">
      <alignment horizontal="right"/>
    </xf>
    <xf numFmtId="166" fontId="27" fillId="0" borderId="0" xfId="31" applyNumberFormat="1" applyFont="1" applyFill="1" applyAlignment="1">
      <alignment wrapText="1"/>
    </xf>
    <xf numFmtId="166" fontId="31" fillId="0" borderId="0" xfId="37" applyNumberFormat="1" applyFont="1" applyFill="1" applyBorder="1"/>
    <xf numFmtId="166" fontId="29" fillId="0" borderId="0" xfId="0" applyNumberFormat="1" applyFont="1" applyFill="1" applyBorder="1"/>
    <xf numFmtId="166" fontId="31" fillId="0" borderId="0" xfId="0" applyNumberFormat="1" applyFont="1" applyFill="1" applyBorder="1"/>
    <xf numFmtId="166" fontId="37" fillId="0" borderId="0" xfId="0" applyNumberFormat="1" applyFont="1" applyFill="1"/>
    <xf numFmtId="167" fontId="29" fillId="0" borderId="0" xfId="0" applyNumberFormat="1" applyFont="1" applyFill="1"/>
    <xf numFmtId="166" fontId="29" fillId="0" borderId="0" xfId="31" applyNumberFormat="1" applyFont="1" applyFill="1"/>
    <xf numFmtId="166" fontId="30" fillId="0" borderId="0" xfId="37" applyNumberFormat="1" applyFont="1" applyFill="1" applyBorder="1"/>
    <xf numFmtId="166" fontId="29" fillId="0" borderId="0" xfId="0" applyNumberFormat="1" applyFont="1" applyFill="1"/>
    <xf numFmtId="167" fontId="27" fillId="0" borderId="0" xfId="37" applyNumberFormat="1" applyFont="1" applyFill="1" applyBorder="1"/>
    <xf numFmtId="167" fontId="27" fillId="0" borderId="0" xfId="0" applyNumberFormat="1" applyFont="1" applyFill="1" applyBorder="1"/>
    <xf numFmtId="166" fontId="29" fillId="0" borderId="0" xfId="31" applyNumberFormat="1" applyFont="1" applyFill="1" applyAlignment="1">
      <alignment wrapText="1"/>
    </xf>
    <xf numFmtId="166" fontId="29" fillId="0" borderId="0" xfId="31" applyNumberFormat="1" applyFont="1" applyFill="1" applyBorder="1"/>
    <xf numFmtId="166" fontId="37" fillId="0" borderId="0" xfId="0" applyNumberFormat="1" applyFont="1" applyFill="1" applyBorder="1"/>
    <xf numFmtId="166" fontId="29" fillId="0" borderId="10" xfId="31" applyNumberFormat="1" applyFont="1" applyFill="1" applyBorder="1"/>
    <xf numFmtId="166" fontId="29" fillId="0" borderId="10" xfId="37" applyNumberFormat="1" applyFont="1" applyFill="1" applyBorder="1"/>
    <xf numFmtId="166" fontId="29" fillId="0" borderId="10" xfId="0" applyNumberFormat="1" applyFont="1" applyFill="1" applyBorder="1"/>
    <xf numFmtId="166" fontId="37" fillId="0" borderId="10" xfId="0" applyNumberFormat="1" applyFont="1" applyFill="1" applyBorder="1"/>
    <xf numFmtId="166" fontId="37" fillId="0" borderId="10" xfId="0" applyNumberFormat="1" applyFont="1" applyFill="1" applyBorder="1" applyAlignment="1">
      <alignment horizontal="right"/>
    </xf>
    <xf numFmtId="166" fontId="29" fillId="0" borderId="10" xfId="37" applyNumberFormat="1" applyFont="1" applyFill="1" applyBorder="1" applyAlignment="1">
      <alignment horizontal="right"/>
    </xf>
    <xf numFmtId="166" fontId="28" fillId="0" borderId="0" xfId="31" applyNumberFormat="1" applyFont="1" applyFill="1"/>
    <xf numFmtId="0" fontId="35" fillId="0" borderId="0" xfId="0" applyFont="1" applyFill="1" applyBorder="1"/>
    <xf numFmtId="0" fontId="27" fillId="0" borderId="11" xfId="0" applyFont="1" applyFill="1" applyBorder="1" applyAlignment="1">
      <alignment horizontal="center"/>
    </xf>
    <xf numFmtId="0" fontId="27" fillId="0" borderId="12" xfId="37" applyFont="1" applyFill="1" applyBorder="1" applyAlignment="1">
      <alignment horizontal="center"/>
    </xf>
    <xf numFmtId="0" fontId="27" fillId="0" borderId="0" xfId="37" applyFont="1" applyFill="1" applyBorder="1"/>
    <xf numFmtId="171" fontId="27" fillId="0" borderId="0" xfId="38" applyNumberFormat="1" applyFont="1" applyFill="1"/>
    <xf numFmtId="167" fontId="28" fillId="0" borderId="0" xfId="0" applyNumberFormat="1" applyFont="1" applyFill="1" applyBorder="1"/>
    <xf numFmtId="167" fontId="27" fillId="0" borderId="0" xfId="0" quotePrefix="1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/>
    </xf>
    <xf numFmtId="167" fontId="37" fillId="0" borderId="0" xfId="0" applyNumberFormat="1" applyFont="1" applyFill="1" applyBorder="1" applyAlignment="1">
      <alignment horizontal="right"/>
    </xf>
    <xf numFmtId="0" fontId="29" fillId="0" borderId="10" xfId="0" applyFont="1" applyFill="1" applyBorder="1"/>
    <xf numFmtId="167" fontId="37" fillId="0" borderId="10" xfId="0" applyNumberFormat="1" applyFont="1" applyFill="1" applyBorder="1"/>
    <xf numFmtId="0" fontId="28" fillId="0" borderId="10" xfId="0" applyFont="1" applyFill="1" applyBorder="1"/>
    <xf numFmtId="167" fontId="37" fillId="0" borderId="10" xfId="0" applyNumberFormat="1" applyFont="1" applyFill="1" applyBorder="1" applyAlignment="1">
      <alignment horizontal="right"/>
    </xf>
    <xf numFmtId="3" fontId="27" fillId="0" borderId="0" xfId="57" applyNumberFormat="1" applyFont="1" applyFill="1" applyBorder="1" applyAlignment="1">
      <alignment horizontal="right"/>
    </xf>
    <xf numFmtId="1" fontId="27" fillId="0" borderId="0" xfId="57" applyNumberFormat="1" applyFont="1" applyFill="1" applyBorder="1" applyAlignment="1">
      <alignment horizontal="right"/>
    </xf>
    <xf numFmtId="3" fontId="29" fillId="0" borderId="0" xfId="57" applyNumberFormat="1" applyFont="1" applyFill="1" applyBorder="1" applyAlignment="1">
      <alignment horizontal="right"/>
    </xf>
    <xf numFmtId="1" fontId="29" fillId="0" borderId="0" xfId="57" applyNumberFormat="1" applyFont="1" applyFill="1" applyBorder="1" applyAlignment="1">
      <alignment horizontal="right"/>
    </xf>
    <xf numFmtId="1" fontId="30" fillId="0" borderId="0" xfId="58" applyNumberFormat="1" applyFont="1" applyFill="1" applyBorder="1" applyAlignment="1">
      <alignment horizontal="right" vertical="center"/>
    </xf>
    <xf numFmtId="0" fontId="27" fillId="0" borderId="0" xfId="57" applyFont="1" applyFill="1" applyBorder="1" applyAlignment="1">
      <alignment horizontal="right"/>
    </xf>
    <xf numFmtId="166" fontId="28" fillId="0" borderId="0" xfId="57" applyNumberFormat="1" applyFont="1" applyFill="1" applyBorder="1" applyAlignment="1">
      <alignment horizontal="right"/>
    </xf>
    <xf numFmtId="166" fontId="37" fillId="0" borderId="0" xfId="57" applyNumberFormat="1" applyFont="1" applyFill="1" applyBorder="1" applyAlignment="1">
      <alignment horizontal="right"/>
    </xf>
    <xf numFmtId="0" fontId="28" fillId="0" borderId="0" xfId="57" applyFont="1" applyFill="1" applyBorder="1" applyAlignment="1">
      <alignment horizontal="right"/>
    </xf>
    <xf numFmtId="1" fontId="27" fillId="0" borderId="0" xfId="57" applyNumberFormat="1" applyFont="1" applyFill="1" applyAlignment="1">
      <alignment horizontal="right"/>
    </xf>
    <xf numFmtId="3" fontId="31" fillId="0" borderId="0" xfId="58" applyNumberFormat="1" applyFont="1" applyFill="1" applyBorder="1" applyAlignment="1">
      <alignment horizontal="right" vertical="center"/>
    </xf>
    <xf numFmtId="3" fontId="27" fillId="0" borderId="0" xfId="57" applyNumberFormat="1" applyFont="1" applyFill="1" applyAlignment="1">
      <alignment horizontal="right"/>
    </xf>
    <xf numFmtId="0" fontId="29" fillId="0" borderId="0" xfId="57" applyNumberFormat="1" applyFont="1" applyFill="1" applyBorder="1"/>
    <xf numFmtId="0" fontId="27" fillId="0" borderId="11" xfId="0" applyFont="1" applyFill="1" applyBorder="1" applyAlignment="1">
      <alignment horizontal="center" wrapText="1"/>
    </xf>
    <xf numFmtId="0" fontId="27" fillId="0" borderId="10" xfId="0" applyFont="1" applyFill="1" applyBorder="1" applyAlignment="1"/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center" wrapText="1"/>
    </xf>
    <xf numFmtId="166" fontId="30" fillId="0" borderId="12" xfId="0" applyNumberFormat="1" applyFont="1" applyFill="1" applyBorder="1" applyAlignment="1">
      <alignment horizontal="center"/>
    </xf>
    <xf numFmtId="0" fontId="27" fillId="0" borderId="1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top" wrapText="1"/>
    </xf>
    <xf numFmtId="0" fontId="27" fillId="0" borderId="10" xfId="57" applyFont="1" applyFill="1" applyBorder="1" applyAlignment="1">
      <alignment horizontal="center" vertical="center"/>
    </xf>
    <xf numFmtId="0" fontId="27" fillId="0" borderId="0" xfId="57" applyFont="1" applyFill="1" applyBorder="1" applyAlignment="1">
      <alignment horizontal="center" vertical="center" wrapText="1"/>
    </xf>
    <xf numFmtId="0" fontId="27" fillId="0" borderId="10" xfId="57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wrapText="1"/>
    </xf>
    <xf numFmtId="166" fontId="30" fillId="0" borderId="12" xfId="0" applyNumberFormat="1" applyFont="1" applyFill="1" applyBorder="1" applyAlignment="1">
      <alignment horizontal="center"/>
    </xf>
    <xf numFmtId="0" fontId="27" fillId="0" borderId="10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horizontal="center" vertical="top" wrapText="1"/>
    </xf>
    <xf numFmtId="0" fontId="27" fillId="0" borderId="10" xfId="57" applyFont="1" applyFill="1" applyBorder="1" applyAlignment="1">
      <alignment horizontal="center" vertical="center"/>
    </xf>
    <xf numFmtId="0" fontId="27" fillId="0" borderId="10" xfId="57" applyFont="1" applyFill="1" applyBorder="1" applyAlignment="1">
      <alignment horizontal="center"/>
    </xf>
    <xf numFmtId="0" fontId="27" fillId="0" borderId="12" xfId="57" applyFont="1" applyFill="1" applyBorder="1" applyAlignment="1">
      <alignment horizontal="center"/>
    </xf>
    <xf numFmtId="1" fontId="38" fillId="0" borderId="0" xfId="52" applyNumberFormat="1" applyFont="1" applyFill="1"/>
    <xf numFmtId="1" fontId="39" fillId="0" borderId="0" xfId="35" applyNumberFormat="1" applyFont="1" applyFill="1"/>
    <xf numFmtId="1" fontId="40" fillId="0" borderId="0" xfId="50" applyNumberFormat="1" applyFont="1" applyFill="1"/>
    <xf numFmtId="0" fontId="27" fillId="0" borderId="10" xfId="56" applyFont="1" applyFill="1" applyBorder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55" builtinId="8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Currency_4.1.1_EAGGF_RD Measures monitoring_EU-15_by measures - For CD Rom" xfId="28"/>
    <cellStyle name="Euro" xfId="29"/>
    <cellStyle name="Input" xfId="30" builtinId="20" customBuiltin="1"/>
    <cellStyle name="Migliaia" xfId="31" builtinId="3"/>
    <cellStyle name="Migliaia [0] 2" xfId="32"/>
    <cellStyle name="Migliaia [0]_09 cap 19 _Il consolidato del sostegno pubblico 2" xfId="59"/>
    <cellStyle name="Migliaia 2" xfId="33"/>
    <cellStyle name="Migliaia 3" xfId="53"/>
    <cellStyle name="Migliaia_09 cap 19 _Il consolidato del sostegno pubblico 2" xfId="58"/>
    <cellStyle name="Neutrale" xfId="34" builtinId="28" customBuiltin="1"/>
    <cellStyle name="Neutrale 2" xfId="35"/>
    <cellStyle name="Normal_EU" xfId="36"/>
    <cellStyle name="Normale" xfId="0" builtinId="0"/>
    <cellStyle name="Normale 2" xfId="37"/>
    <cellStyle name="Normale 2 2" xfId="57"/>
    <cellStyle name="Normale 3" xfId="54"/>
    <cellStyle name="Normale 4" xfId="56"/>
    <cellStyle name="Normale_euro2008 FINO febbraio 20081" xfId="38"/>
    <cellStyle name="Nota" xfId="39" builtinId="10" customBuiltin="1"/>
    <cellStyle name="Output" xfId="40" builtinId="21" customBuiltin="1"/>
    <cellStyle name="Testo avviso" xfId="41" builtinId="11" customBuiltin="1"/>
    <cellStyle name="Testo descrittivo" xfId="42" builtinId="53" customBuiltin="1"/>
    <cellStyle name="Titolo" xfId="43" builtinId="15" customBuiltin="1"/>
    <cellStyle name="Titolo 1" xfId="44" builtinId="16" customBuiltin="1"/>
    <cellStyle name="Titolo 2" xfId="45" builtinId="17" customBuiltin="1"/>
    <cellStyle name="Titolo 3" xfId="46" builtinId="18" customBuiltin="1"/>
    <cellStyle name="Titolo 4" xfId="47" builtinId="19" customBuiltin="1"/>
    <cellStyle name="Totale" xfId="48" builtinId="25" customBuiltin="1"/>
    <cellStyle name="Valore non valido" xfId="49" builtinId="27" customBuiltin="1"/>
    <cellStyle name="Valore non valido 2" xfId="50"/>
    <cellStyle name="Valore valido" xfId="51" builtinId="26" customBuiltin="1"/>
    <cellStyle name="Valore valido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EA%20(AREA%2011)/Agea%20Fornitura%20Feaga%20Annuale/AGEA%20-%20Fornitura%20FEAGA%20anno%20solare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oni 2015"/>
      <sheetName val="Regioni"/>
      <sheetName val="Totali I° Pilastro"/>
      <sheetName val="Totali II° Pilastro+Tab.4"/>
      <sheetName val="Tabelle 1-2-3 Articolo"/>
      <sheetName val="Tab.1"/>
      <sheetName val="Tab.2"/>
      <sheetName val="Tab.3"/>
      <sheetName val="Tab. 4"/>
      <sheetName val="Tabella riassuntiva"/>
      <sheetName val="Tab.1(new)"/>
      <sheetName val="Tab.2 (new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0">
          <cell r="AO40">
            <v>31.410368590000001</v>
          </cell>
          <cell r="AS40">
            <v>8.9265268099999986</v>
          </cell>
        </row>
        <row r="41">
          <cell r="AO41">
            <v>1.0128119999999999E-2</v>
          </cell>
          <cell r="AS41">
            <v>2.9085640000000003E-2</v>
          </cell>
        </row>
        <row r="42">
          <cell r="AO42">
            <v>30.474231080000003</v>
          </cell>
          <cell r="AS42">
            <v>15.638624289999999</v>
          </cell>
        </row>
        <row r="43">
          <cell r="AO43">
            <v>17.261598639999967</v>
          </cell>
          <cell r="AS43">
            <v>0.51144399000000118</v>
          </cell>
        </row>
        <row r="44">
          <cell r="AO44">
            <v>34.528533520000003</v>
          </cell>
          <cell r="AS44">
            <v>26.003213330000001</v>
          </cell>
        </row>
        <row r="45">
          <cell r="AO45">
            <v>3.960194</v>
          </cell>
          <cell r="AS45">
            <v>1.7972896900000004</v>
          </cell>
        </row>
        <row r="46">
          <cell r="AO46">
            <v>0.91351173000000008</v>
          </cell>
          <cell r="AS46">
            <v>0.2198681900000001</v>
          </cell>
        </row>
        <row r="47">
          <cell r="AO47">
            <v>26.274970720000017</v>
          </cell>
          <cell r="AS47">
            <v>9.2280567899999717</v>
          </cell>
        </row>
        <row r="48">
          <cell r="AO48">
            <v>17.758265290000001</v>
          </cell>
          <cell r="AS48">
            <v>3.8012148399999988</v>
          </cell>
        </row>
        <row r="49">
          <cell r="AO49">
            <v>11.076646899999998</v>
          </cell>
          <cell r="AS49">
            <v>2.5344200300000006</v>
          </cell>
        </row>
        <row r="50">
          <cell r="AO50">
            <v>9.1570468700000021</v>
          </cell>
          <cell r="AS50">
            <v>3.7069591800000001</v>
          </cell>
        </row>
        <row r="51">
          <cell r="AO51">
            <v>8.422927679999999</v>
          </cell>
          <cell r="AS51">
            <v>4.9010486699999998</v>
          </cell>
        </row>
        <row r="52">
          <cell r="AO52">
            <v>3.1613623299999998</v>
          </cell>
          <cell r="AS52">
            <v>2.8947359300000004</v>
          </cell>
        </row>
        <row r="53">
          <cell r="AO53">
            <v>1.5849442500000002</v>
          </cell>
          <cell r="AS53">
            <v>1.4752814099999998</v>
          </cell>
        </row>
        <row r="54">
          <cell r="AO54">
            <v>11.275762899999997</v>
          </cell>
          <cell r="AS54">
            <v>5.1792834599999988</v>
          </cell>
        </row>
        <row r="55">
          <cell r="AO55">
            <v>18.3945188</v>
          </cell>
          <cell r="AS55">
            <v>19.894980520000001</v>
          </cell>
        </row>
        <row r="56">
          <cell r="AO56">
            <v>6.3934694700000003</v>
          </cell>
          <cell r="AS56">
            <v>3.0111285899999993</v>
          </cell>
        </row>
        <row r="57">
          <cell r="AO57">
            <v>2.54345592</v>
          </cell>
          <cell r="AS57">
            <v>9.5520247500000011</v>
          </cell>
        </row>
        <row r="58">
          <cell r="AO58">
            <v>14.547936230000001</v>
          </cell>
          <cell r="AS58">
            <v>10.177354840000001</v>
          </cell>
        </row>
        <row r="59">
          <cell r="AO59">
            <v>13.973860890000003</v>
          </cell>
          <cell r="AS59">
            <v>3.556722259999999</v>
          </cell>
        </row>
      </sheetData>
      <sheetData sheetId="5" refreshError="1"/>
      <sheetData sheetId="6" refreshError="1">
        <row r="23">
          <cell r="B23">
            <v>82.245380269999998</v>
          </cell>
        </row>
        <row r="24">
          <cell r="B24">
            <v>1.6205735800000001</v>
          </cell>
        </row>
        <row r="25">
          <cell r="B25">
            <v>36.93148987</v>
          </cell>
        </row>
        <row r="26">
          <cell r="B26">
            <v>7.1865344499999999</v>
          </cell>
        </row>
        <row r="27">
          <cell r="B27">
            <v>69.963277239999996</v>
          </cell>
        </row>
        <row r="28">
          <cell r="B28">
            <v>31.635752149999998</v>
          </cell>
        </row>
        <row r="29">
          <cell r="B29">
            <v>2.8414195199999996</v>
          </cell>
        </row>
        <row r="30">
          <cell r="B30">
            <v>21.916333690000016</v>
          </cell>
        </row>
        <row r="31">
          <cell r="B31">
            <v>64.939605259999993</v>
          </cell>
        </row>
        <row r="32">
          <cell r="B32">
            <v>41.740073789999997</v>
          </cell>
        </row>
        <row r="33">
          <cell r="B33">
            <v>71.720945799999996</v>
          </cell>
        </row>
        <row r="34">
          <cell r="B34">
            <v>76.694726760000009</v>
          </cell>
        </row>
        <row r="35">
          <cell r="B35">
            <v>29.527430600000002</v>
          </cell>
        </row>
        <row r="36">
          <cell r="B36">
            <v>23.126633300000002</v>
          </cell>
        </row>
        <row r="37">
          <cell r="B37">
            <v>80.013268400000001</v>
          </cell>
        </row>
        <row r="38">
          <cell r="B38">
            <v>270.91722668</v>
          </cell>
        </row>
        <row r="39">
          <cell r="B39">
            <v>49.879065300000008</v>
          </cell>
        </row>
        <row r="40">
          <cell r="B40">
            <v>114.85246886</v>
          </cell>
        </row>
        <row r="41">
          <cell r="B41">
            <v>146.15030130000002</v>
          </cell>
        </row>
        <row r="42">
          <cell r="B42">
            <v>74.768011979999983</v>
          </cell>
        </row>
      </sheetData>
      <sheetData sheetId="7" refreshError="1">
        <row r="21">
          <cell r="B21">
            <v>31.125350909999998</v>
          </cell>
          <cell r="C21">
            <v>0</v>
          </cell>
          <cell r="D21">
            <v>7.14179224</v>
          </cell>
          <cell r="E21">
            <v>0.80649692000000006</v>
          </cell>
          <cell r="G21">
            <v>39.073640069999996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1.281002E-2</v>
          </cell>
          <cell r="G22">
            <v>1.281002E-2</v>
          </cell>
        </row>
        <row r="23">
          <cell r="B23">
            <v>18.786747390000002</v>
          </cell>
          <cell r="C23">
            <v>0</v>
          </cell>
          <cell r="D23">
            <v>19.017266899999999</v>
          </cell>
          <cell r="E23">
            <v>1.9890163599999999</v>
          </cell>
          <cell r="G23">
            <v>39.793030649999999</v>
          </cell>
        </row>
        <row r="24">
          <cell r="B24">
            <v>13.209804550000001</v>
          </cell>
          <cell r="C24">
            <v>0</v>
          </cell>
          <cell r="D24">
            <v>43.163549840000002</v>
          </cell>
          <cell r="E24">
            <v>1.2623226000000001</v>
          </cell>
          <cell r="G24">
            <v>57.63567699</v>
          </cell>
        </row>
        <row r="25">
          <cell r="B25">
            <v>84.208639890000001</v>
          </cell>
          <cell r="C25">
            <v>0.36375137000000002</v>
          </cell>
          <cell r="D25">
            <v>20.210474600000001</v>
          </cell>
          <cell r="E25">
            <v>0.7746938000000001</v>
          </cell>
          <cell r="G25">
            <v>105.55755966</v>
          </cell>
        </row>
        <row r="26">
          <cell r="B26">
            <v>14.57019723</v>
          </cell>
          <cell r="C26">
            <v>0</v>
          </cell>
          <cell r="D26">
            <v>0.40842285000000006</v>
          </cell>
          <cell r="E26">
            <v>0.41988316999999997</v>
          </cell>
          <cell r="G26">
            <v>15.398503250000001</v>
          </cell>
        </row>
        <row r="27">
          <cell r="B27">
            <v>0.10660889</v>
          </cell>
          <cell r="C27">
            <v>0.37147220999999997</v>
          </cell>
          <cell r="D27">
            <v>0</v>
          </cell>
          <cell r="E27">
            <v>0.15597807</v>
          </cell>
          <cell r="G27">
            <v>0.63405917000000001</v>
          </cell>
        </row>
        <row r="28">
          <cell r="B28">
            <v>36.737180370000033</v>
          </cell>
          <cell r="C28">
            <v>0</v>
          </cell>
          <cell r="D28">
            <v>84.50937451999998</v>
          </cell>
          <cell r="E28">
            <v>11.655486699999999</v>
          </cell>
          <cell r="G28">
            <v>132.90204159000001</v>
          </cell>
        </row>
        <row r="29">
          <cell r="B29">
            <v>40.486185409999997</v>
          </cell>
          <cell r="C29">
            <v>0.68831998999999999</v>
          </cell>
          <cell r="D29">
            <v>1.8024031200000001</v>
          </cell>
          <cell r="E29">
            <v>0.39457576999999999</v>
          </cell>
          <cell r="G29">
            <v>43.371484289999998</v>
          </cell>
        </row>
        <row r="30">
          <cell r="B30">
            <v>7.4605634900000002</v>
          </cell>
          <cell r="C30">
            <v>0.45344329000000005</v>
          </cell>
          <cell r="D30">
            <v>0</v>
          </cell>
          <cell r="E30">
            <v>0.10255369</v>
          </cell>
          <cell r="G30">
            <v>8.0165604699999999</v>
          </cell>
        </row>
        <row r="31">
          <cell r="B31">
            <v>9.7830128199999997</v>
          </cell>
          <cell r="C31">
            <v>0</v>
          </cell>
          <cell r="D31">
            <v>1.2801465600000002</v>
          </cell>
          <cell r="E31">
            <v>0.13426077000000003</v>
          </cell>
          <cell r="G31">
            <v>11.197420149999999</v>
          </cell>
        </row>
        <row r="32">
          <cell r="B32">
            <v>10.746551720000001</v>
          </cell>
          <cell r="C32">
            <v>23.484032130000003</v>
          </cell>
          <cell r="D32">
            <v>14.007406400000001</v>
          </cell>
          <cell r="E32">
            <v>2.3212310900000004</v>
          </cell>
          <cell r="G32">
            <v>50.559221340000001</v>
          </cell>
        </row>
        <row r="33">
          <cell r="B33">
            <v>13.416734230000001</v>
          </cell>
          <cell r="C33">
            <v>4.075757E-2</v>
          </cell>
          <cell r="D33">
            <v>2.4916043700000001</v>
          </cell>
          <cell r="E33">
            <v>0.24507432000000001</v>
          </cell>
          <cell r="G33">
            <v>16.194170490000001</v>
          </cell>
        </row>
        <row r="34">
          <cell r="B34">
            <v>1.6233175099999999</v>
          </cell>
          <cell r="C34">
            <v>3.7757260000000001E-2</v>
          </cell>
          <cell r="D34">
            <v>1.29440293</v>
          </cell>
          <cell r="E34">
            <v>2.5558490000000003E-2</v>
          </cell>
          <cell r="G34">
            <v>2.9810361899999998</v>
          </cell>
        </row>
        <row r="35">
          <cell r="B35">
            <v>8.0380319799999995</v>
          </cell>
          <cell r="C35">
            <v>0</v>
          </cell>
          <cell r="D35">
            <v>16.4706568</v>
          </cell>
          <cell r="E35">
            <v>0.11859223000000001</v>
          </cell>
          <cell r="G35">
            <v>24.627281010000001</v>
          </cell>
        </row>
        <row r="36">
          <cell r="B36">
            <v>25.385147360000005</v>
          </cell>
          <cell r="C36">
            <v>3.18697484</v>
          </cell>
          <cell r="D36">
            <v>11.616545759999999</v>
          </cell>
          <cell r="E36">
            <v>5.2888449999999997E-2</v>
          </cell>
          <cell r="G36">
            <v>40.241556410000001</v>
          </cell>
        </row>
        <row r="37">
          <cell r="B37">
            <v>0.79747634999999994</v>
          </cell>
          <cell r="C37">
            <v>0.16982003000000001</v>
          </cell>
          <cell r="D37">
            <v>3.9957152499999999</v>
          </cell>
          <cell r="E37">
            <v>6.3058589999999998E-2</v>
          </cell>
          <cell r="G37">
            <v>5.0260702199999994</v>
          </cell>
        </row>
        <row r="38">
          <cell r="B38">
            <v>3.7056400100000002</v>
          </cell>
          <cell r="C38">
            <v>2.82501632</v>
          </cell>
          <cell r="D38">
            <v>15.181286960000001</v>
          </cell>
          <cell r="E38">
            <v>0.17461082000000003</v>
          </cell>
          <cell r="G38">
            <v>21.886554110000002</v>
          </cell>
        </row>
        <row r="39">
          <cell r="B39">
            <v>55.714672440000001</v>
          </cell>
          <cell r="C39">
            <v>0.42280804999999999</v>
          </cell>
          <cell r="D39">
            <v>15.15985564</v>
          </cell>
          <cell r="E39">
            <v>0.30648762000000007</v>
          </cell>
          <cell r="G39">
            <v>71.603823750000004</v>
          </cell>
        </row>
        <row r="40">
          <cell r="B40">
            <v>11.868109430000001</v>
          </cell>
          <cell r="C40">
            <v>0</v>
          </cell>
          <cell r="D40">
            <v>1.4041707999999999</v>
          </cell>
          <cell r="E40">
            <v>0.12207105</v>
          </cell>
          <cell r="G40">
            <v>13.39435128</v>
          </cell>
        </row>
        <row r="42">
          <cell r="B42">
            <v>387.76997198000009</v>
          </cell>
          <cell r="C42">
            <v>32.044153059999999</v>
          </cell>
          <cell r="D42">
            <v>259.15507553999993</v>
          </cell>
          <cell r="E42">
            <v>21.137650530000005</v>
          </cell>
          <cell r="G42">
            <v>700.10685111000009</v>
          </cell>
        </row>
      </sheetData>
      <sheetData sheetId="8" refreshError="1"/>
      <sheetData sheetId="9" refreshError="1">
        <row r="7">
          <cell r="I7">
            <v>98.734056219999999</v>
          </cell>
          <cell r="J7">
            <v>23.376426770000002</v>
          </cell>
        </row>
        <row r="8">
          <cell r="I8">
            <v>0.10266311</v>
          </cell>
          <cell r="J8">
            <v>3.6968639999999997E-2</v>
          </cell>
        </row>
        <row r="9">
          <cell r="I9">
            <v>172.99308169</v>
          </cell>
          <cell r="J9">
            <v>80.215926870000004</v>
          </cell>
        </row>
        <row r="10">
          <cell r="I10">
            <v>0.23188296</v>
          </cell>
          <cell r="J10">
            <v>0.10777792999999999</v>
          </cell>
        </row>
        <row r="11">
          <cell r="I11">
            <v>87.650136819999986</v>
          </cell>
          <cell r="J11">
            <v>0.32042979999999999</v>
          </cell>
        </row>
        <row r="12">
          <cell r="I12">
            <v>17.457730669999997</v>
          </cell>
          <cell r="J12">
            <v>8.0165765199999992</v>
          </cell>
        </row>
        <row r="13">
          <cell r="I13">
            <v>1.0644911099999999</v>
          </cell>
          <cell r="J13">
            <v>0.36637367999999998</v>
          </cell>
        </row>
        <row r="14">
          <cell r="I14">
            <v>112.29211498000004</v>
          </cell>
          <cell r="J14">
            <v>51.256118850000107</v>
          </cell>
        </row>
        <row r="15">
          <cell r="I15">
            <v>52.614222129999995</v>
          </cell>
          <cell r="J15">
            <v>25.306489370000001</v>
          </cell>
        </row>
        <row r="16">
          <cell r="I16">
            <v>23.75565272</v>
          </cell>
          <cell r="J16">
            <v>10.99500873</v>
          </cell>
        </row>
        <row r="17">
          <cell r="I17">
            <v>38.929901869999995</v>
          </cell>
          <cell r="J17">
            <v>18.084323770000001</v>
          </cell>
        </row>
        <row r="18">
          <cell r="I18">
            <v>37.483800590000001</v>
          </cell>
          <cell r="J18">
            <v>16.62764383</v>
          </cell>
        </row>
        <row r="19">
          <cell r="I19">
            <v>15.079235020000002</v>
          </cell>
          <cell r="J19">
            <v>5.4123530000000004</v>
          </cell>
        </row>
        <row r="20">
          <cell r="I20">
            <v>12.439232929999999</v>
          </cell>
          <cell r="J20">
            <v>5.4730013599999996</v>
          </cell>
        </row>
        <row r="21">
          <cell r="I21">
            <v>37.972496039999996</v>
          </cell>
          <cell r="J21">
            <v>16.468176870000001</v>
          </cell>
        </row>
        <row r="22">
          <cell r="I22">
            <v>160.39554953999999</v>
          </cell>
          <cell r="J22">
            <v>70.56947083</v>
          </cell>
        </row>
        <row r="23">
          <cell r="I23">
            <v>23.835516160000001</v>
          </cell>
          <cell r="J23">
            <v>10.69192932</v>
          </cell>
        </row>
        <row r="24">
          <cell r="I24">
            <v>69.466009889999995</v>
          </cell>
          <cell r="J24">
            <v>31.130331340000001</v>
          </cell>
        </row>
        <row r="25">
          <cell r="I25">
            <v>72.574893729999985</v>
          </cell>
          <cell r="J25">
            <v>31.012760719999999</v>
          </cell>
        </row>
        <row r="26">
          <cell r="I26">
            <v>35.038140810000002</v>
          </cell>
          <cell r="J26">
            <v>17.052045440000001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zoomScale="75" zoomScaleNormal="75" workbookViewId="0">
      <selection sqref="A1:F1"/>
    </sheetView>
  </sheetViews>
  <sheetFormatPr defaultRowHeight="12.75"/>
  <cols>
    <col min="1" max="1" width="38.85546875" style="18" customWidth="1"/>
    <col min="2" max="2" width="13.7109375" style="29" customWidth="1"/>
    <col min="3" max="3" width="8.7109375" style="29" customWidth="1"/>
    <col min="4" max="4" width="3" style="18" customWidth="1"/>
    <col min="5" max="5" width="14.28515625" style="18" customWidth="1"/>
    <col min="6" max="6" width="9" style="18" customWidth="1"/>
    <col min="7" max="7" width="9.5703125" style="18" bestFit="1" customWidth="1"/>
    <col min="8" max="16384" width="9.140625" style="18"/>
  </cols>
  <sheetData>
    <row r="1" spans="1:7" ht="28.5" customHeight="1">
      <c r="A1" s="177" t="s">
        <v>164</v>
      </c>
      <c r="B1" s="177"/>
      <c r="C1" s="177"/>
      <c r="D1" s="177"/>
      <c r="E1" s="177"/>
      <c r="F1" s="177"/>
    </row>
    <row r="2" spans="1:7" s="22" customFormat="1">
      <c r="A2" s="19"/>
      <c r="B2" s="20"/>
      <c r="C2" s="20"/>
      <c r="D2" s="21"/>
    </row>
    <row r="3" spans="1:7">
      <c r="A3" s="23"/>
      <c r="B3" s="178" t="s">
        <v>104</v>
      </c>
      <c r="C3" s="178"/>
      <c r="E3" s="178" t="s">
        <v>103</v>
      </c>
      <c r="F3" s="178"/>
    </row>
    <row r="4" spans="1:7">
      <c r="A4" s="24"/>
      <c r="B4" s="25" t="s">
        <v>36</v>
      </c>
      <c r="C4" s="171" t="s">
        <v>37</v>
      </c>
      <c r="E4" s="25" t="s">
        <v>36</v>
      </c>
      <c r="F4" s="171" t="s">
        <v>37</v>
      </c>
    </row>
    <row r="5" spans="1:7">
      <c r="A5" s="26"/>
      <c r="B5" s="27"/>
      <c r="C5" s="28"/>
      <c r="E5" s="27"/>
      <c r="F5" s="28"/>
    </row>
    <row r="6" spans="1:7">
      <c r="A6" s="18" t="s">
        <v>72</v>
      </c>
      <c r="B6" s="29">
        <f>+B7+B8</f>
        <v>66542</v>
      </c>
      <c r="C6" s="30">
        <f>B6/$B$27*100</f>
        <v>46.997584506942772</v>
      </c>
      <c r="E6" s="29">
        <f>+E8+E7</f>
        <v>69841.2</v>
      </c>
      <c r="F6" s="30">
        <f>E6/$E$27*100</f>
        <v>45.057617793582359</v>
      </c>
    </row>
    <row r="7" spans="1:7">
      <c r="A7" s="18" t="s">
        <v>160</v>
      </c>
      <c r="B7" s="29">
        <v>15581</v>
      </c>
      <c r="C7" s="30">
        <f>B7/$B$27*100</f>
        <v>11.004619100758548</v>
      </c>
      <c r="E7" s="29">
        <v>19010</v>
      </c>
      <c r="F7" s="30">
        <f>E7/$E$27*100</f>
        <v>12.264183809212911</v>
      </c>
      <c r="G7" s="29"/>
    </row>
    <row r="8" spans="1:7">
      <c r="A8" s="18" t="s">
        <v>161</v>
      </c>
      <c r="B8" s="29">
        <v>50961</v>
      </c>
      <c r="C8" s="30">
        <f>B8/$B$27*100</f>
        <v>35.992965406184233</v>
      </c>
      <c r="E8" s="29">
        <v>50831.199999999997</v>
      </c>
      <c r="F8" s="30">
        <f>E8/$E$27*100</f>
        <v>32.79343398436945</v>
      </c>
      <c r="G8" s="29"/>
    </row>
    <row r="9" spans="1:7">
      <c r="A9" s="31"/>
      <c r="C9" s="30"/>
      <c r="E9" s="29"/>
      <c r="F9" s="30"/>
    </row>
    <row r="10" spans="1:7">
      <c r="A10" s="18" t="s">
        <v>73</v>
      </c>
      <c r="B10" s="29">
        <v>56634</v>
      </c>
      <c r="C10" s="30">
        <f t="shared" ref="C10:C16" si="0">B10/$B$27*100</f>
        <v>39.999717486192139</v>
      </c>
      <c r="E10" s="29">
        <v>62484.2</v>
      </c>
      <c r="F10" s="30">
        <f t="shared" ref="F10:F15" si="1">E10/$E$27*100</f>
        <v>40.311294790721796</v>
      </c>
      <c r="G10" s="32"/>
    </row>
    <row r="11" spans="1:7">
      <c r="A11" s="18" t="s">
        <v>58</v>
      </c>
      <c r="B11" s="29">
        <v>43863</v>
      </c>
      <c r="C11" s="30">
        <f t="shared" si="0"/>
        <v>30.979757885666665</v>
      </c>
      <c r="E11" s="29">
        <v>42220.3</v>
      </c>
      <c r="F11" s="30">
        <f t="shared" si="1"/>
        <v>27.238165159395685</v>
      </c>
      <c r="G11" s="29"/>
    </row>
    <row r="12" spans="1:7">
      <c r="A12" s="18" t="s">
        <v>59</v>
      </c>
      <c r="B12" s="29">
        <v>11448</v>
      </c>
      <c r="C12" s="30">
        <f t="shared" si="0"/>
        <v>8.0855451810207235</v>
      </c>
      <c r="E12" s="29">
        <v>18676.3</v>
      </c>
      <c r="F12" s="30">
        <f t="shared" si="1"/>
        <v>12.048899320147452</v>
      </c>
      <c r="G12" s="29"/>
    </row>
    <row r="13" spans="1:7">
      <c r="A13" s="18" t="s">
        <v>63</v>
      </c>
      <c r="B13" s="29">
        <f>786+125</f>
        <v>911</v>
      </c>
      <c r="C13" s="30">
        <f t="shared" si="0"/>
        <v>0.64342519740652326</v>
      </c>
      <c r="E13" s="29">
        <f>896.7+139.5</f>
        <v>1036.2</v>
      </c>
      <c r="F13" s="30">
        <f t="shared" si="1"/>
        <v>0.6684980148924996</v>
      </c>
      <c r="G13" s="29"/>
    </row>
    <row r="14" spans="1:7">
      <c r="A14" s="18" t="s">
        <v>57</v>
      </c>
      <c r="B14" s="29">
        <v>339</v>
      </c>
      <c r="C14" s="30">
        <f t="shared" si="0"/>
        <v>0.23943045216334949</v>
      </c>
      <c r="E14" s="29">
        <v>462.8</v>
      </c>
      <c r="F14" s="30">
        <f t="shared" si="1"/>
        <v>0.29857255480819228</v>
      </c>
      <c r="G14" s="29"/>
    </row>
    <row r="15" spans="1:7">
      <c r="A15" s="18" t="s">
        <v>60</v>
      </c>
      <c r="B15" s="29">
        <f>8+13+50</f>
        <v>71</v>
      </c>
      <c r="C15" s="30">
        <f t="shared" si="0"/>
        <v>5.0146200895568767E-2</v>
      </c>
      <c r="E15" s="29">
        <f>30+0.3+9.3+49</f>
        <v>88.6</v>
      </c>
      <c r="F15" s="30">
        <f t="shared" si="1"/>
        <v>5.7159741477972842E-2</v>
      </c>
      <c r="G15" s="29"/>
    </row>
    <row r="16" spans="1:7">
      <c r="A16" s="31"/>
      <c r="C16" s="30">
        <f t="shared" si="0"/>
        <v>0</v>
      </c>
      <c r="E16" s="29"/>
      <c r="F16" s="30"/>
      <c r="G16" s="29"/>
    </row>
    <row r="17" spans="1:6">
      <c r="A17" s="18" t="s">
        <v>71</v>
      </c>
      <c r="B17" s="29">
        <v>1958</v>
      </c>
      <c r="C17" s="30">
        <f>B17/$B$27*100</f>
        <v>1.3829050894862487</v>
      </c>
      <c r="E17" s="29">
        <v>4052</v>
      </c>
      <c r="F17" s="30">
        <f>E17/$E$27*100</f>
        <v>2.6141227140941985</v>
      </c>
    </row>
    <row r="18" spans="1:6">
      <c r="C18" s="30"/>
      <c r="E18" s="29"/>
      <c r="F18" s="30"/>
    </row>
    <row r="19" spans="1:6">
      <c r="A19" s="18" t="s">
        <v>61</v>
      </c>
      <c r="B19" s="29">
        <v>7648</v>
      </c>
      <c r="C19" s="30">
        <f>B19/$B$27*100</f>
        <v>5.4016640063283088</v>
      </c>
      <c r="E19" s="29">
        <v>9167</v>
      </c>
      <c r="F19" s="30">
        <f>E19/$E$27*100</f>
        <v>5.9140332971622707</v>
      </c>
    </row>
    <row r="20" spans="1:6">
      <c r="C20" s="30"/>
      <c r="E20" s="29"/>
      <c r="F20" s="30"/>
    </row>
    <row r="21" spans="1:6">
      <c r="A21" s="18" t="s">
        <v>62</v>
      </c>
      <c r="B21" s="29">
        <v>8551</v>
      </c>
      <c r="C21" s="30">
        <f>B21/$B$27*100</f>
        <v>6.039438927577585</v>
      </c>
      <c r="E21" s="29">
        <v>8935.2000000000007</v>
      </c>
      <c r="F21" s="30">
        <f>E21/$E$27*100</f>
        <v>5.7644889622345712</v>
      </c>
    </row>
    <row r="22" spans="1:6">
      <c r="C22" s="30"/>
      <c r="E22" s="29"/>
      <c r="F22" s="30"/>
    </row>
    <row r="23" spans="1:6">
      <c r="A23" s="18" t="s">
        <v>70</v>
      </c>
      <c r="B23" s="29">
        <v>0</v>
      </c>
      <c r="C23" s="30">
        <f>B23/$B$27*100</f>
        <v>0</v>
      </c>
      <c r="E23" s="29">
        <v>0</v>
      </c>
      <c r="F23" s="30">
        <f>E23/$E$27*100</f>
        <v>0</v>
      </c>
    </row>
    <row r="24" spans="1:6">
      <c r="C24" s="30"/>
      <c r="E24" s="29"/>
      <c r="F24" s="30"/>
    </row>
    <row r="25" spans="1:6" s="33" customFormat="1">
      <c r="A25" s="18" t="s">
        <v>74</v>
      </c>
      <c r="B25" s="29">
        <v>254</v>
      </c>
      <c r="C25" s="30">
        <f>B25/$B$27*100</f>
        <v>0.17939626799259814</v>
      </c>
      <c r="E25" s="18">
        <v>524.6</v>
      </c>
      <c r="F25" s="30">
        <f>E25/$E$27*100</f>
        <v>0.33844244220479186</v>
      </c>
    </row>
    <row r="26" spans="1:6" s="33" customFormat="1">
      <c r="A26" s="18"/>
      <c r="B26" s="29"/>
      <c r="E26" s="18"/>
      <c r="F26" s="30"/>
    </row>
    <row r="27" spans="1:6" s="33" customFormat="1">
      <c r="A27" s="33" t="s">
        <v>0</v>
      </c>
      <c r="B27" s="34">
        <v>141586</v>
      </c>
      <c r="C27" s="35">
        <f>+C6+C10+C17+C19+C21+C23+C25</f>
        <v>100.00070628451964</v>
      </c>
      <c r="E27" s="34">
        <f>+E6+E10+E17+E19+E21+E25</f>
        <v>155004.20000000001</v>
      </c>
      <c r="F27" s="35">
        <f>+F6+F10+F17+F19+F21+F23+F25</f>
        <v>99.999999999999986</v>
      </c>
    </row>
    <row r="28" spans="1:6">
      <c r="A28" s="24"/>
      <c r="B28" s="36"/>
      <c r="C28" s="37"/>
      <c r="D28" s="38"/>
      <c r="E28" s="36"/>
      <c r="F28" s="37"/>
    </row>
    <row r="30" spans="1:6">
      <c r="A30" s="14" t="s">
        <v>165</v>
      </c>
    </row>
    <row r="32" spans="1:6">
      <c r="A32" s="39"/>
      <c r="E32" s="29"/>
    </row>
    <row r="44" spans="4:4">
      <c r="D44" s="40"/>
    </row>
  </sheetData>
  <mergeCells count="3">
    <mergeCell ref="A1:F1"/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="75" zoomScaleNormal="75" workbookViewId="0">
      <selection activeCell="A55" sqref="A55"/>
    </sheetView>
  </sheetViews>
  <sheetFormatPr defaultRowHeight="12.75"/>
  <cols>
    <col min="1" max="1" width="15.28515625" style="48" customWidth="1"/>
    <col min="2" max="3" width="9.140625" style="48"/>
    <col min="4" max="4" width="3.28515625" style="48" customWidth="1"/>
    <col min="5" max="6" width="9.140625" style="48"/>
    <col min="7" max="7" width="2.42578125" style="48" customWidth="1"/>
    <col min="8" max="8" width="20.28515625" style="48" customWidth="1"/>
    <col min="9" max="9" width="9.140625" style="48"/>
    <col min="10" max="10" width="11.28515625" style="48" bestFit="1" customWidth="1"/>
    <col min="11" max="16384" width="9.140625" style="48"/>
  </cols>
  <sheetData>
    <row r="1" spans="1:10">
      <c r="A1" s="48" t="s">
        <v>189</v>
      </c>
    </row>
    <row r="2" spans="1:10">
      <c r="A2" s="82"/>
      <c r="B2" s="82"/>
      <c r="C2" s="82"/>
      <c r="D2" s="82"/>
      <c r="E2" s="82"/>
    </row>
    <row r="3" spans="1:10">
      <c r="F3" s="83"/>
      <c r="G3" s="83"/>
      <c r="H3" s="142" t="s">
        <v>2</v>
      </c>
    </row>
    <row r="4" spans="1:10">
      <c r="B4" s="179" t="s">
        <v>3</v>
      </c>
      <c r="C4" s="179"/>
      <c r="E4" s="179" t="s">
        <v>4</v>
      </c>
      <c r="F4" s="179"/>
      <c r="H4" s="86" t="s">
        <v>5</v>
      </c>
    </row>
    <row r="5" spans="1:10">
      <c r="A5" s="82"/>
      <c r="B5" s="143">
        <v>2014</v>
      </c>
      <c r="C5" s="143">
        <v>2015</v>
      </c>
      <c r="E5" s="143">
        <v>2014</v>
      </c>
      <c r="F5" s="143">
        <v>2015</v>
      </c>
      <c r="H5" s="172" t="s">
        <v>77</v>
      </c>
    </row>
    <row r="6" spans="1:10">
      <c r="B6" s="144"/>
      <c r="C6" s="144"/>
      <c r="H6" s="86"/>
      <c r="J6" s="103"/>
    </row>
    <row r="7" spans="1:10">
      <c r="A7" s="48" t="s">
        <v>6</v>
      </c>
      <c r="B7" s="145">
        <v>612.34575900000004</v>
      </c>
      <c r="C7" s="145">
        <v>625.35199999999998</v>
      </c>
      <c r="E7" s="146">
        <f>+B7/$B$37*100</f>
        <v>1.3824996185995566</v>
      </c>
      <c r="F7" s="146">
        <f t="shared" ref="F7:F35" si="0">+C7/$C$37*100</f>
        <v>1.3912752514760631</v>
      </c>
      <c r="G7" s="96"/>
      <c r="H7" s="146">
        <v>1.9410472514459649</v>
      </c>
      <c r="J7" s="130"/>
    </row>
    <row r="8" spans="1:10">
      <c r="A8" s="48" t="s">
        <v>7</v>
      </c>
      <c r="B8" s="145">
        <v>602.09226100000001</v>
      </c>
      <c r="C8" s="145">
        <v>674.18600000000004</v>
      </c>
      <c r="E8" s="146">
        <f t="shared" ref="E8:E35" si="1">+B8/$B$37*100</f>
        <v>1.359350185675483</v>
      </c>
      <c r="F8" s="146">
        <f t="shared" si="0"/>
        <v>1.4999205194700602</v>
      </c>
      <c r="H8" s="146">
        <v>1.0278518922102915</v>
      </c>
      <c r="J8" s="130"/>
    </row>
    <row r="9" spans="1:10">
      <c r="A9" s="48" t="s">
        <v>8</v>
      </c>
      <c r="B9" s="145">
        <v>893.92274099999997</v>
      </c>
      <c r="C9" s="145">
        <v>898.44899999999996</v>
      </c>
      <c r="E9" s="146">
        <f t="shared" si="1"/>
        <v>2.0182190050735209</v>
      </c>
      <c r="F9" s="146">
        <f t="shared" si="0"/>
        <v>1.9988580166265035</v>
      </c>
      <c r="G9" s="96"/>
      <c r="H9" s="146">
        <v>1.18640566164207</v>
      </c>
      <c r="J9" s="130"/>
    </row>
    <row r="10" spans="1:10">
      <c r="A10" s="48" t="s">
        <v>9</v>
      </c>
      <c r="B10" s="145">
        <v>937.16924200000005</v>
      </c>
      <c r="C10" s="145">
        <v>936.51300000000003</v>
      </c>
      <c r="E10" s="146">
        <f t="shared" si="1"/>
        <v>2.1158570963961481</v>
      </c>
      <c r="F10" s="146">
        <f t="shared" si="0"/>
        <v>2.083542324299918</v>
      </c>
      <c r="G10" s="96"/>
      <c r="H10" s="146">
        <v>2.6277249383346919</v>
      </c>
      <c r="J10" s="130"/>
    </row>
    <row r="11" spans="1:10">
      <c r="A11" s="48" t="s">
        <v>10</v>
      </c>
      <c r="B11" s="145">
        <v>5197.2575550000001</v>
      </c>
      <c r="C11" s="145">
        <v>5250.4</v>
      </c>
      <c r="E11" s="146">
        <f t="shared" si="1"/>
        <v>11.733904386445115</v>
      </c>
      <c r="F11" s="146">
        <f t="shared" si="0"/>
        <v>11.681023775969248</v>
      </c>
      <c r="G11" s="96"/>
      <c r="H11" s="146">
        <v>13.770777867965723</v>
      </c>
      <c r="J11" s="130"/>
    </row>
    <row r="12" spans="1:10">
      <c r="A12" s="48" t="s">
        <v>11</v>
      </c>
      <c r="B12" s="145">
        <v>100.30738700000001</v>
      </c>
      <c r="C12" s="145">
        <v>119.438</v>
      </c>
      <c r="E12" s="146">
        <f t="shared" si="1"/>
        <v>0.22646506852057438</v>
      </c>
      <c r="F12" s="146">
        <f t="shared" si="0"/>
        <v>0.26572415773164237</v>
      </c>
      <c r="G12" s="96"/>
      <c r="H12" s="146">
        <v>0.2150828400558687</v>
      </c>
      <c r="J12" s="130"/>
    </row>
    <row r="13" spans="1:10">
      <c r="A13" s="48" t="s">
        <v>13</v>
      </c>
      <c r="B13" s="145">
        <v>2292.553422</v>
      </c>
      <c r="C13" s="145">
        <v>2229.248</v>
      </c>
      <c r="E13" s="146">
        <f t="shared" si="1"/>
        <v>5.1759225649084772</v>
      </c>
      <c r="F13" s="146">
        <f t="shared" si="0"/>
        <v>4.9596028665495764</v>
      </c>
      <c r="G13" s="96"/>
      <c r="H13" s="146">
        <v>2.5284430701726701</v>
      </c>
      <c r="J13" s="130"/>
    </row>
    <row r="14" spans="1:10">
      <c r="A14" s="48" t="s">
        <v>14</v>
      </c>
      <c r="B14" s="145">
        <v>5582.7637539999996</v>
      </c>
      <c r="C14" s="145">
        <v>5640.1580000000004</v>
      </c>
      <c r="E14" s="146">
        <f t="shared" si="1"/>
        <v>12.604265886058707</v>
      </c>
      <c r="F14" s="146">
        <f t="shared" si="0"/>
        <v>12.548152464235709</v>
      </c>
      <c r="G14" s="96"/>
      <c r="H14" s="146">
        <v>10.178104561148169</v>
      </c>
      <c r="J14" s="130"/>
    </row>
    <row r="15" spans="1:10">
      <c r="A15" s="48" t="s">
        <v>15</v>
      </c>
      <c r="B15" s="145">
        <v>8370.1273459999993</v>
      </c>
      <c r="C15" s="145">
        <v>8165.1409999999996</v>
      </c>
      <c r="E15" s="146">
        <f t="shared" si="1"/>
        <v>18.897326703743396</v>
      </c>
      <c r="F15" s="146">
        <f t="shared" si="0"/>
        <v>18.165702833144394</v>
      </c>
      <c r="G15" s="96"/>
      <c r="H15" s="146">
        <v>17.925473420812267</v>
      </c>
      <c r="J15" s="130"/>
    </row>
    <row r="16" spans="1:10">
      <c r="A16" s="48" t="s">
        <v>69</v>
      </c>
      <c r="B16" s="145">
        <v>96.448839000000007</v>
      </c>
      <c r="C16" s="145">
        <v>165.49700000000001</v>
      </c>
      <c r="E16" s="146">
        <f t="shared" si="1"/>
        <v>0.21775358312209692</v>
      </c>
      <c r="F16" s="146">
        <f t="shared" si="0"/>
        <v>0.36819564068482075</v>
      </c>
      <c r="G16" s="96"/>
      <c r="H16" s="146">
        <v>0.54493450667550747</v>
      </c>
      <c r="J16" s="130"/>
    </row>
    <row r="17" spans="1:10">
      <c r="A17" s="48" t="s">
        <v>12</v>
      </c>
      <c r="B17" s="145">
        <v>1235.2526</v>
      </c>
      <c r="C17" s="145">
        <v>1231.8109999999999</v>
      </c>
      <c r="E17" s="146">
        <f t="shared" si="1"/>
        <v>2.7888431058344447</v>
      </c>
      <c r="F17" s="146">
        <f t="shared" si="0"/>
        <v>2.7405175945643103</v>
      </c>
      <c r="G17" s="96"/>
      <c r="H17" s="146">
        <v>1.7520977577335579</v>
      </c>
      <c r="J17" s="130"/>
    </row>
    <row r="18" spans="1:10">
      <c r="A18" s="48" t="s">
        <v>16</v>
      </c>
      <c r="B18" s="145">
        <v>4516.0985870000004</v>
      </c>
      <c r="C18" s="145">
        <v>4555.9250000000002</v>
      </c>
      <c r="E18" s="146">
        <f t="shared" si="1"/>
        <v>10.196044444370026</v>
      </c>
      <c r="F18" s="146">
        <f t="shared" si="0"/>
        <v>10.135964544898046</v>
      </c>
      <c r="G18" s="96"/>
      <c r="H18" s="146">
        <v>12.89194912546111</v>
      </c>
      <c r="J18" s="130"/>
    </row>
    <row r="19" spans="1:10">
      <c r="A19" s="48" t="s">
        <v>17</v>
      </c>
      <c r="B19" s="145">
        <v>56.997892999999998</v>
      </c>
      <c r="C19" s="145">
        <v>59.137999999999998</v>
      </c>
      <c r="E19" s="146">
        <f t="shared" si="1"/>
        <v>0.12868475722304845</v>
      </c>
      <c r="F19" s="146">
        <f t="shared" si="0"/>
        <v>0.13156947738520292</v>
      </c>
      <c r="G19" s="96"/>
      <c r="H19" s="146">
        <v>0.16585285272664721</v>
      </c>
      <c r="J19" s="130"/>
    </row>
    <row r="20" spans="1:10">
      <c r="A20" s="48" t="s">
        <v>18</v>
      </c>
      <c r="B20" s="145">
        <v>147.773563</v>
      </c>
      <c r="C20" s="145">
        <v>167.745</v>
      </c>
      <c r="E20" s="146">
        <f t="shared" si="1"/>
        <v>0.3336299655610051</v>
      </c>
      <c r="F20" s="146">
        <f t="shared" si="0"/>
        <v>0.37319696276473441</v>
      </c>
      <c r="G20" s="96"/>
      <c r="H20" s="146">
        <v>0.29410407766453994</v>
      </c>
      <c r="J20" s="130"/>
    </row>
    <row r="21" spans="1:10">
      <c r="A21" s="48" t="s">
        <v>19</v>
      </c>
      <c r="B21" s="145">
        <v>384.06294400000002</v>
      </c>
      <c r="C21" s="145">
        <v>414.02</v>
      </c>
      <c r="E21" s="146">
        <f t="shared" si="1"/>
        <v>0.86710304724789133</v>
      </c>
      <c r="F21" s="146">
        <f t="shared" si="0"/>
        <v>0.92110648021613373</v>
      </c>
      <c r="G21" s="96"/>
      <c r="H21" s="146">
        <v>0.67040228413761538</v>
      </c>
      <c r="J21" s="130"/>
    </row>
    <row r="22" spans="1:10">
      <c r="A22" s="48" t="s">
        <v>20</v>
      </c>
      <c r="B22" s="145">
        <v>33.486823000000001</v>
      </c>
      <c r="C22" s="145">
        <v>33.691000000000003</v>
      </c>
      <c r="E22" s="146">
        <f t="shared" si="1"/>
        <v>7.5603561133850944E-2</v>
      </c>
      <c r="F22" s="146">
        <f t="shared" si="0"/>
        <v>7.4955312364044638E-2</v>
      </c>
      <c r="G22" s="96"/>
      <c r="H22" s="146">
        <v>0.10599559125812087</v>
      </c>
      <c r="J22" s="130"/>
    </row>
    <row r="23" spans="1:10">
      <c r="A23" s="48" t="s">
        <v>21</v>
      </c>
      <c r="B23" s="145">
        <v>1336.935968</v>
      </c>
      <c r="C23" s="145">
        <v>1333.9829999999999</v>
      </c>
      <c r="E23" s="146">
        <f t="shared" si="1"/>
        <v>3.0184147414859925</v>
      </c>
      <c r="F23" s="146">
        <f t="shared" si="0"/>
        <v>2.9678285730113489</v>
      </c>
      <c r="G23" s="96"/>
      <c r="H23" s="146">
        <v>1.8939699561130372</v>
      </c>
      <c r="J23" s="130"/>
    </row>
    <row r="24" spans="1:10">
      <c r="A24" s="48" t="s">
        <v>22</v>
      </c>
      <c r="B24" s="145">
        <v>5.5693970000000004</v>
      </c>
      <c r="C24" s="145">
        <v>5.6529999999999996</v>
      </c>
      <c r="E24" s="146">
        <f t="shared" si="1"/>
        <v>1.2574087621515663E-2</v>
      </c>
      <c r="F24" s="146">
        <f t="shared" si="0"/>
        <v>1.2576723184053437E-2</v>
      </c>
      <c r="G24" s="96"/>
      <c r="H24" s="146">
        <v>3.0135298722808554E-2</v>
      </c>
      <c r="J24" s="130"/>
    </row>
    <row r="25" spans="1:10">
      <c r="A25" s="48" t="s">
        <v>23</v>
      </c>
      <c r="B25" s="145">
        <v>852.16583900000001</v>
      </c>
      <c r="C25" s="145">
        <v>883.90300000000002</v>
      </c>
      <c r="E25" s="146">
        <f t="shared" si="1"/>
        <v>1.9239439974647901</v>
      </c>
      <c r="F25" s="146">
        <f t="shared" si="0"/>
        <v>1.9664962590756032</v>
      </c>
      <c r="G25" s="96"/>
      <c r="H25" s="146">
        <v>6.4560332012481982</v>
      </c>
      <c r="J25" s="130"/>
    </row>
    <row r="26" spans="1:10">
      <c r="A26" s="48" t="s">
        <v>24</v>
      </c>
      <c r="B26" s="145">
        <v>720.56846900000005</v>
      </c>
      <c r="C26" s="145">
        <v>727.75400000000002</v>
      </c>
      <c r="E26" s="146">
        <f t="shared" si="1"/>
        <v>1.6268351971510369</v>
      </c>
      <c r="F26" s="146">
        <f t="shared" si="0"/>
        <v>1.6190979310255835</v>
      </c>
      <c r="G26" s="96"/>
      <c r="H26" s="146">
        <v>1.664941207974632</v>
      </c>
      <c r="J26" s="130"/>
    </row>
    <row r="27" spans="1:10">
      <c r="A27" s="48" t="s">
        <v>25</v>
      </c>
      <c r="B27" s="145">
        <v>3215.3346799999999</v>
      </c>
      <c r="C27" s="145">
        <v>3572.7330000000002</v>
      </c>
      <c r="E27" s="146">
        <f t="shared" si="1"/>
        <v>7.2592957547860255</v>
      </c>
      <c r="F27" s="146">
        <f t="shared" si="0"/>
        <v>7.9485713694556495</v>
      </c>
      <c r="G27" s="96"/>
      <c r="H27" s="146">
        <v>5.5057833468177231</v>
      </c>
      <c r="J27" s="130"/>
    </row>
    <row r="28" spans="1:10">
      <c r="A28" s="48" t="s">
        <v>26</v>
      </c>
      <c r="B28" s="145">
        <v>736.13897099999997</v>
      </c>
      <c r="C28" s="145">
        <v>754.73900000000003</v>
      </c>
      <c r="E28" s="146">
        <f t="shared" si="1"/>
        <v>1.6619888873007935</v>
      </c>
      <c r="F28" s="146">
        <f t="shared" si="0"/>
        <v>1.6791338190711671</v>
      </c>
      <c r="G28" s="96"/>
      <c r="H28" s="146">
        <v>1.5990583202967246</v>
      </c>
      <c r="J28" s="130"/>
    </row>
    <row r="29" spans="1:10">
      <c r="A29" s="48" t="s">
        <v>27</v>
      </c>
      <c r="B29" s="145">
        <v>1334.5485000000001</v>
      </c>
      <c r="C29" s="145">
        <v>1461.0170000000001</v>
      </c>
      <c r="E29" s="146">
        <f t="shared" si="1"/>
        <v>3.0130245292555546</v>
      </c>
      <c r="F29" s="146">
        <f t="shared" si="0"/>
        <v>3.250452215849319</v>
      </c>
      <c r="H29" s="146">
        <v>4.0069243571986446</v>
      </c>
      <c r="J29" s="130"/>
    </row>
    <row r="30" spans="1:10">
      <c r="A30" s="48" t="s">
        <v>28</v>
      </c>
      <c r="B30" s="145">
        <v>146.47581199999999</v>
      </c>
      <c r="C30" s="145">
        <v>143.018</v>
      </c>
      <c r="E30" s="146">
        <f t="shared" si="1"/>
        <v>0.33070001914402142</v>
      </c>
      <c r="F30" s="146">
        <f t="shared" si="0"/>
        <v>0.31818464467308588</v>
      </c>
      <c r="G30" s="96"/>
      <c r="H30" s="146">
        <v>0.29852892292218214</v>
      </c>
      <c r="J30" s="130"/>
    </row>
    <row r="31" spans="1:10">
      <c r="A31" s="48" t="s">
        <v>29</v>
      </c>
      <c r="B31" s="145">
        <v>380.85498100000001</v>
      </c>
      <c r="C31" s="145">
        <v>439.56099999999998</v>
      </c>
      <c r="E31" s="146">
        <f t="shared" si="1"/>
        <v>0.85986039461447683</v>
      </c>
      <c r="F31" s="146">
        <f t="shared" si="0"/>
        <v>0.97792977525308911</v>
      </c>
      <c r="G31" s="96"/>
      <c r="H31" s="146">
        <v>0.57145729674304868</v>
      </c>
      <c r="J31" s="130"/>
    </row>
    <row r="32" spans="1:10">
      <c r="A32" s="48" t="s">
        <v>30</v>
      </c>
      <c r="B32" s="145">
        <v>524.682455</v>
      </c>
      <c r="C32" s="145">
        <v>542.70500000000004</v>
      </c>
      <c r="E32" s="146">
        <f t="shared" si="1"/>
        <v>1.1845812325179816</v>
      </c>
      <c r="F32" s="146">
        <f t="shared" si="0"/>
        <v>1.2074032470549656</v>
      </c>
      <c r="G32" s="96"/>
      <c r="H32" s="146">
        <v>1.082569930056146</v>
      </c>
      <c r="J32" s="130"/>
    </row>
    <row r="33" spans="1:10">
      <c r="A33" s="48" t="s">
        <v>31</v>
      </c>
      <c r="B33" s="145">
        <v>693.71661900000004</v>
      </c>
      <c r="C33" s="145">
        <v>701.30899999999997</v>
      </c>
      <c r="E33" s="146">
        <f t="shared" si="1"/>
        <v>1.5662114860563177</v>
      </c>
      <c r="F33" s="146">
        <f t="shared" si="0"/>
        <v>1.5602634281771328</v>
      </c>
      <c r="G33" s="96"/>
      <c r="H33" s="146">
        <v>1.4895457893953805</v>
      </c>
      <c r="J33" s="130"/>
    </row>
    <row r="34" spans="1:10">
      <c r="A34" s="48" t="s">
        <v>32</v>
      </c>
      <c r="B34" s="145">
        <v>3241.8462810000001</v>
      </c>
      <c r="C34" s="145">
        <v>3150.373</v>
      </c>
      <c r="E34" s="146">
        <f t="shared" si="1"/>
        <v>7.3191512820469953</v>
      </c>
      <c r="F34" s="146">
        <f t="shared" si="0"/>
        <v>7.0089101623060284</v>
      </c>
      <c r="G34" s="96"/>
      <c r="H34" s="146">
        <v>7.5748094515172548</v>
      </c>
      <c r="J34" s="130"/>
    </row>
    <row r="35" spans="1:10" ht="15">
      <c r="A35" s="48" t="s">
        <v>190</v>
      </c>
      <c r="B35" s="145">
        <v>45.154328999999997</v>
      </c>
      <c r="C35" s="145">
        <v>64.655000000000001</v>
      </c>
      <c r="E35" s="146">
        <f t="shared" si="1"/>
        <v>0.10194541515656824</v>
      </c>
      <c r="F35" s="146">
        <f t="shared" si="0"/>
        <v>0.14384362948257121</v>
      </c>
      <c r="G35" s="96"/>
      <c r="H35" s="147" t="s">
        <v>33</v>
      </c>
      <c r="I35" s="130"/>
      <c r="J35" s="130"/>
    </row>
    <row r="36" spans="1:10">
      <c r="B36" s="145"/>
      <c r="C36" s="145"/>
      <c r="E36" s="146"/>
      <c r="F36" s="146"/>
      <c r="G36" s="96"/>
      <c r="H36" s="148"/>
      <c r="I36" s="130"/>
      <c r="J36" s="130"/>
    </row>
    <row r="37" spans="1:10">
      <c r="A37" s="103" t="s">
        <v>0</v>
      </c>
      <c r="B37" s="122">
        <v>44292.653015000004</v>
      </c>
      <c r="C37" s="122">
        <v>44948.114999999998</v>
      </c>
      <c r="E37" s="133">
        <f>SUM(E7:E35)</f>
        <v>100.00000000451541</v>
      </c>
      <c r="F37" s="133">
        <f>SUM(F7:F35)</f>
        <v>100</v>
      </c>
      <c r="G37" s="96"/>
      <c r="H37" s="149">
        <v>100</v>
      </c>
      <c r="I37" s="130"/>
      <c r="J37" s="130"/>
    </row>
    <row r="38" spans="1:10">
      <c r="A38" s="150"/>
      <c r="B38" s="136"/>
      <c r="C38" s="136"/>
      <c r="D38" s="82"/>
      <c r="E38" s="151"/>
      <c r="F38" s="151"/>
      <c r="G38" s="152"/>
      <c r="H38" s="153"/>
    </row>
    <row r="39" spans="1:10">
      <c r="C39" s="101"/>
    </row>
    <row r="40" spans="1:10" ht="15">
      <c r="A40" s="141" t="s">
        <v>191</v>
      </c>
    </row>
    <row r="41" spans="1:10">
      <c r="J41" s="103"/>
    </row>
    <row r="42" spans="1:10">
      <c r="A42" s="96" t="s">
        <v>188</v>
      </c>
    </row>
    <row r="44" spans="1:10">
      <c r="D44" s="173"/>
    </row>
  </sheetData>
  <mergeCells count="2">
    <mergeCell ref="B4:C4"/>
    <mergeCell ref="E4:F4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topLeftCell="A4" zoomScale="75" zoomScaleNormal="75" workbookViewId="0">
      <selection sqref="A1:XFD1048576"/>
    </sheetView>
  </sheetViews>
  <sheetFormatPr defaultRowHeight="12.75"/>
  <cols>
    <col min="1" max="1" width="44.5703125" style="14" customWidth="1"/>
    <col min="2" max="3" width="13" style="14" customWidth="1"/>
    <col min="4" max="4" width="2.140625" style="14" customWidth="1"/>
    <col min="5" max="6" width="13" style="14" customWidth="1"/>
    <col min="7" max="7" width="2.140625" style="14" customWidth="1"/>
    <col min="8" max="9" width="14" style="14" customWidth="1"/>
    <col min="10" max="10" width="2.140625" style="14" customWidth="1"/>
    <col min="11" max="12" width="14" style="14" customWidth="1"/>
    <col min="13" max="13" width="2.5703125" style="14" customWidth="1"/>
    <col min="14" max="15" width="13.140625" style="14" customWidth="1"/>
    <col min="16" max="17" width="9.140625" style="14"/>
    <col min="18" max="18" width="9.5703125" style="14" bestFit="1" customWidth="1"/>
    <col min="19" max="16384" width="9.140625" style="14"/>
  </cols>
  <sheetData>
    <row r="1" spans="1:18">
      <c r="A1" s="14" t="s">
        <v>185</v>
      </c>
      <c r="B1" s="95"/>
      <c r="C1" s="95"/>
      <c r="D1" s="95"/>
      <c r="E1" s="95"/>
      <c r="F1" s="95"/>
    </row>
    <row r="2" spans="1:18">
      <c r="B2" s="95"/>
      <c r="C2" s="95"/>
      <c r="D2" s="95"/>
      <c r="E2" s="95"/>
      <c r="F2" s="95"/>
    </row>
    <row r="3" spans="1:18">
      <c r="A3" s="83"/>
      <c r="B3" s="180" t="s">
        <v>34</v>
      </c>
      <c r="C3" s="180"/>
      <c r="D3" s="180"/>
      <c r="E3" s="180"/>
      <c r="F3" s="180"/>
      <c r="G3" s="83"/>
      <c r="H3" s="180" t="s">
        <v>16</v>
      </c>
      <c r="I3" s="180"/>
      <c r="J3" s="180"/>
      <c r="K3" s="180"/>
      <c r="L3" s="180"/>
      <c r="M3" s="97"/>
      <c r="N3" s="180" t="s">
        <v>35</v>
      </c>
      <c r="O3" s="180"/>
    </row>
    <row r="4" spans="1:18">
      <c r="B4" s="180" t="s">
        <v>36</v>
      </c>
      <c r="C4" s="180"/>
      <c r="D4" s="86"/>
      <c r="E4" s="180" t="s">
        <v>37</v>
      </c>
      <c r="F4" s="180"/>
      <c r="H4" s="180" t="s">
        <v>36</v>
      </c>
      <c r="I4" s="180"/>
      <c r="J4" s="86"/>
      <c r="K4" s="180" t="s">
        <v>37</v>
      </c>
      <c r="L4" s="180"/>
      <c r="M4" s="48"/>
      <c r="N4" s="180" t="s">
        <v>37</v>
      </c>
      <c r="O4" s="180"/>
    </row>
    <row r="5" spans="1:18">
      <c r="A5" s="82"/>
      <c r="B5" s="98">
        <v>2014</v>
      </c>
      <c r="C5" s="98">
        <v>2015</v>
      </c>
      <c r="D5" s="98"/>
      <c r="E5" s="98">
        <v>2014</v>
      </c>
      <c r="F5" s="98">
        <v>2015</v>
      </c>
      <c r="G5" s="172"/>
      <c r="H5" s="98">
        <v>2014</v>
      </c>
      <c r="I5" s="98">
        <v>2015</v>
      </c>
      <c r="J5" s="98"/>
      <c r="K5" s="98">
        <v>2014</v>
      </c>
      <c r="L5" s="98">
        <v>2015</v>
      </c>
      <c r="M5" s="172"/>
      <c r="N5" s="98">
        <v>2014</v>
      </c>
      <c r="O5" s="99">
        <v>2015</v>
      </c>
    </row>
    <row r="6" spans="1:18">
      <c r="A6" s="48"/>
      <c r="B6" s="100"/>
      <c r="C6" s="100"/>
      <c r="D6" s="100"/>
      <c r="E6" s="100"/>
      <c r="F6" s="100"/>
      <c r="G6" s="48"/>
      <c r="H6" s="101"/>
      <c r="I6" s="101"/>
      <c r="J6" s="101"/>
      <c r="K6" s="101"/>
      <c r="L6" s="101"/>
      <c r="M6" s="48"/>
      <c r="N6" s="48"/>
      <c r="O6" s="48"/>
      <c r="Q6" s="102"/>
      <c r="R6" s="102"/>
    </row>
    <row r="7" spans="1:18">
      <c r="A7" s="103" t="s">
        <v>54</v>
      </c>
      <c r="B7" s="104">
        <v>7.8990900000000002</v>
      </c>
      <c r="C7" s="104">
        <v>8.1510259999999999</v>
      </c>
      <c r="D7" s="105"/>
      <c r="E7" s="106">
        <v>1.7833860611882791E-2</v>
      </c>
      <c r="F7" s="106">
        <f>+C7/$C$35*100</f>
        <v>1.8134299917811937E-2</v>
      </c>
      <c r="G7" s="48"/>
      <c r="H7" s="104" t="s">
        <v>33</v>
      </c>
      <c r="I7" s="104" t="s">
        <v>33</v>
      </c>
      <c r="J7" s="107"/>
      <c r="K7" s="107" t="s">
        <v>33</v>
      </c>
      <c r="L7" s="107"/>
      <c r="M7" s="103"/>
      <c r="N7" s="107" t="s">
        <v>33</v>
      </c>
      <c r="O7" s="107" t="s">
        <v>33</v>
      </c>
      <c r="Q7" s="108"/>
    </row>
    <row r="8" spans="1:18">
      <c r="A8" s="48"/>
      <c r="B8" s="109"/>
      <c r="C8" s="109"/>
      <c r="D8" s="105"/>
      <c r="E8" s="110"/>
      <c r="F8" s="110"/>
      <c r="G8" s="48"/>
      <c r="H8" s="111"/>
      <c r="I8" s="111"/>
      <c r="J8" s="101"/>
      <c r="K8" s="101"/>
      <c r="L8" s="101"/>
      <c r="M8" s="48"/>
      <c r="N8" s="48"/>
      <c r="O8" s="48"/>
      <c r="Q8" s="108"/>
    </row>
    <row r="9" spans="1:18">
      <c r="A9" s="48" t="s">
        <v>38</v>
      </c>
      <c r="B9" s="111">
        <v>2.4582999999999999</v>
      </c>
      <c r="C9" s="111">
        <v>0</v>
      </c>
      <c r="D9" s="105"/>
      <c r="E9" s="110">
        <v>5.5501304001082984E-3</v>
      </c>
      <c r="F9" s="110">
        <f t="shared" ref="F9:F35" si="0">+C9/$C$35*100</f>
        <v>0</v>
      </c>
      <c r="G9" s="48"/>
      <c r="H9" s="104">
        <v>2.4582999999999999</v>
      </c>
      <c r="I9" s="112">
        <v>0</v>
      </c>
      <c r="J9" s="101"/>
      <c r="K9" s="106" t="s">
        <v>33</v>
      </c>
      <c r="L9" s="106">
        <f>+I9/$I$35*100</f>
        <v>0</v>
      </c>
      <c r="N9" s="101">
        <v>100</v>
      </c>
      <c r="O9" s="113" t="s">
        <v>33</v>
      </c>
      <c r="Q9" s="108"/>
      <c r="R9" s="108"/>
    </row>
    <row r="10" spans="1:18">
      <c r="A10" s="48" t="s">
        <v>39</v>
      </c>
      <c r="B10" s="111">
        <v>6.4840000000000002E-3</v>
      </c>
      <c r="C10" s="111">
        <v>0</v>
      </c>
      <c r="D10" s="105"/>
      <c r="E10" s="110">
        <v>1.4638996670179477E-5</v>
      </c>
      <c r="F10" s="110">
        <f t="shared" si="0"/>
        <v>0</v>
      </c>
      <c r="G10" s="48"/>
      <c r="H10" s="114">
        <v>6.4840000000000002E-3</v>
      </c>
      <c r="I10" s="111">
        <v>0</v>
      </c>
      <c r="J10" s="95"/>
      <c r="K10" s="106" t="s">
        <v>33</v>
      </c>
      <c r="L10" s="110">
        <f t="shared" ref="L10:L35" si="1">+I10/$I$35*100</f>
        <v>0</v>
      </c>
      <c r="N10" s="101">
        <v>100</v>
      </c>
      <c r="O10" s="113" t="s">
        <v>33</v>
      </c>
      <c r="Q10" s="108"/>
      <c r="R10" s="108"/>
    </row>
    <row r="11" spans="1:18" ht="12.75" customHeight="1">
      <c r="A11" s="115" t="s">
        <v>40</v>
      </c>
      <c r="B11" s="111">
        <v>0.12887499999999999</v>
      </c>
      <c r="C11" s="111">
        <v>5.3999999999999999E-2</v>
      </c>
      <c r="D11" s="105"/>
      <c r="E11" s="110">
        <v>2.9096247622908386E-4</v>
      </c>
      <c r="F11" s="110">
        <f t="shared" si="0"/>
        <v>1.2013851944060105E-4</v>
      </c>
      <c r="G11" s="116"/>
      <c r="H11" s="114">
        <v>1.5900000000000001E-2</v>
      </c>
      <c r="I11" s="111">
        <v>0</v>
      </c>
      <c r="J11" s="95"/>
      <c r="K11" s="117">
        <v>3.5207380205936147E-4</v>
      </c>
      <c r="L11" s="110">
        <f t="shared" si="1"/>
        <v>0</v>
      </c>
      <c r="N11" s="101">
        <v>12.337536372453931</v>
      </c>
      <c r="O11" s="101">
        <f>I11/C11*100</f>
        <v>0</v>
      </c>
      <c r="Q11" s="108"/>
      <c r="R11" s="108"/>
    </row>
    <row r="12" spans="1:18">
      <c r="A12" s="48" t="s">
        <v>41</v>
      </c>
      <c r="B12" s="111">
        <v>-7.2387600000000001</v>
      </c>
      <c r="C12" s="111">
        <v>-3.2258040000000001</v>
      </c>
      <c r="D12" s="105"/>
      <c r="E12" s="110">
        <v>-1.6343026455309745E-2</v>
      </c>
      <c r="F12" s="110">
        <f t="shared" si="0"/>
        <v>-7.176728084547568E-3</v>
      </c>
      <c r="G12" s="48"/>
      <c r="H12" s="114">
        <v>-7.1353200000000001</v>
      </c>
      <c r="I12" s="111">
        <v>-3.1</v>
      </c>
      <c r="J12" s="95"/>
      <c r="K12" s="117">
        <v>-0.15799743656039011</v>
      </c>
      <c r="L12" s="110">
        <f t="shared" si="1"/>
        <v>-6.8043635725103718E-2</v>
      </c>
      <c r="N12" s="101">
        <v>98.571025976824757</v>
      </c>
      <c r="O12" s="101">
        <f>I12/C12*100</f>
        <v>96.100073036055505</v>
      </c>
      <c r="Q12" s="108"/>
      <c r="R12" s="108"/>
    </row>
    <row r="13" spans="1:18">
      <c r="A13" s="48" t="s">
        <v>1</v>
      </c>
      <c r="B13" s="111">
        <v>0.45733400000000002</v>
      </c>
      <c r="C13" s="111">
        <v>0</v>
      </c>
      <c r="D13" s="105"/>
      <c r="E13" s="110">
        <v>1.0325278999321192E-3</v>
      </c>
      <c r="F13" s="110">
        <f t="shared" si="0"/>
        <v>0</v>
      </c>
      <c r="G13" s="48"/>
      <c r="H13" s="114">
        <v>0.19319900000000001</v>
      </c>
      <c r="I13" s="111">
        <v>0</v>
      </c>
      <c r="J13" s="105"/>
      <c r="K13" s="117">
        <v>4.2780066971111049E-3</v>
      </c>
      <c r="L13" s="110">
        <f t="shared" si="1"/>
        <v>0</v>
      </c>
      <c r="N13" s="101">
        <v>42.244617719216151</v>
      </c>
      <c r="O13" s="101"/>
      <c r="Q13" s="108"/>
      <c r="R13" s="108"/>
    </row>
    <row r="14" spans="1:18">
      <c r="A14" s="118" t="s">
        <v>42</v>
      </c>
      <c r="B14" s="111">
        <v>43.030678999999999</v>
      </c>
      <c r="C14" s="111">
        <v>44.069178000000001</v>
      </c>
      <c r="D14" s="105"/>
      <c r="E14" s="110">
        <v>9.7150827667575865E-2</v>
      </c>
      <c r="F14" s="110">
        <f t="shared" si="0"/>
        <v>9.8044551812672381E-2</v>
      </c>
      <c r="G14" s="48"/>
      <c r="H14" s="114">
        <v>33.582397</v>
      </c>
      <c r="I14" s="111">
        <v>33.9</v>
      </c>
      <c r="J14" s="95"/>
      <c r="K14" s="117">
        <v>0.74361523233062221</v>
      </c>
      <c r="L14" s="110">
        <f t="shared" si="1"/>
        <v>0.74409008099387608</v>
      </c>
      <c r="N14" s="101">
        <v>78.042916775726454</v>
      </c>
      <c r="O14" s="101">
        <f t="shared" ref="O14:O32" si="2">I14/C14*100</f>
        <v>76.924511730171147</v>
      </c>
      <c r="Q14" s="108"/>
      <c r="R14" s="108"/>
    </row>
    <row r="15" spans="1:18">
      <c r="A15" s="118" t="s">
        <v>75</v>
      </c>
      <c r="B15" s="111">
        <v>6.2739760000000002</v>
      </c>
      <c r="C15" s="111">
        <v>6.1340000000000003</v>
      </c>
      <c r="D15" s="105"/>
      <c r="E15" s="110">
        <v>1.4164823222206345E-2</v>
      </c>
      <c r="F15" s="110">
        <f t="shared" si="0"/>
        <v>1.3646845893493459E-2</v>
      </c>
      <c r="G15" s="48"/>
      <c r="H15" s="119" t="s">
        <v>33</v>
      </c>
      <c r="I15" s="111">
        <v>0</v>
      </c>
      <c r="J15" s="107"/>
      <c r="K15" s="104" t="s">
        <v>33</v>
      </c>
      <c r="L15" s="110">
        <f t="shared" si="1"/>
        <v>0</v>
      </c>
      <c r="N15" s="113" t="s">
        <v>33</v>
      </c>
      <c r="O15" s="101">
        <f t="shared" si="2"/>
        <v>0</v>
      </c>
      <c r="Q15" s="108"/>
      <c r="R15" s="108"/>
    </row>
    <row r="16" spans="1:18">
      <c r="A16" s="118" t="s">
        <v>43</v>
      </c>
      <c r="B16" s="111">
        <v>1010.527746</v>
      </c>
      <c r="C16" s="111">
        <v>1118.5675719999999</v>
      </c>
      <c r="D16" s="105"/>
      <c r="E16" s="110">
        <v>2.2814793813722969</v>
      </c>
      <c r="F16" s="110">
        <f t="shared" si="0"/>
        <v>2.4885750369323683</v>
      </c>
      <c r="G16" s="48"/>
      <c r="H16" s="114">
        <v>235.42750599999999</v>
      </c>
      <c r="I16" s="111">
        <v>256.3</v>
      </c>
      <c r="J16" s="95"/>
      <c r="K16" s="117">
        <v>5.2130727765266114</v>
      </c>
      <c r="L16" s="110">
        <f t="shared" si="1"/>
        <v>5.6256722052722852</v>
      </c>
      <c r="N16" s="101">
        <v>23.297480641367763</v>
      </c>
      <c r="O16" s="101">
        <f t="shared" si="2"/>
        <v>22.913233533288953</v>
      </c>
      <c r="Q16" s="108"/>
      <c r="R16" s="108"/>
    </row>
    <row r="17" spans="1:20">
      <c r="A17" s="118" t="s">
        <v>44</v>
      </c>
      <c r="B17" s="111">
        <v>1022.390321</v>
      </c>
      <c r="C17" s="111">
        <v>1029.8161729999999</v>
      </c>
      <c r="D17" s="105"/>
      <c r="E17" s="110">
        <v>2.3082616447783351</v>
      </c>
      <c r="F17" s="110">
        <f t="shared" si="0"/>
        <v>2.2911220429667751</v>
      </c>
      <c r="G17" s="48"/>
      <c r="H17" s="114">
        <v>326.45691799999997</v>
      </c>
      <c r="I17" s="111">
        <v>323.10000000000002</v>
      </c>
      <c r="J17" s="95"/>
      <c r="K17" s="117">
        <v>7.2287376307447273</v>
      </c>
      <c r="L17" s="110">
        <f t="shared" si="1"/>
        <v>7.0919028073487143</v>
      </c>
      <c r="N17" s="101">
        <v>31.930752012665032</v>
      </c>
      <c r="O17" s="101">
        <f t="shared" si="2"/>
        <v>31.374531539814924</v>
      </c>
      <c r="Q17" s="108"/>
      <c r="R17" s="108"/>
    </row>
    <row r="18" spans="1:20">
      <c r="A18" s="14" t="s">
        <v>45</v>
      </c>
      <c r="B18" s="111">
        <v>54.729751</v>
      </c>
      <c r="C18" s="111">
        <v>67.516750999999999</v>
      </c>
      <c r="D18" s="105"/>
      <c r="E18" s="110">
        <v>0.12356394858864157</v>
      </c>
      <c r="F18" s="110">
        <f t="shared" si="0"/>
        <v>0.15021041671443924</v>
      </c>
      <c r="H18" s="114">
        <v>6.866911</v>
      </c>
      <c r="I18" s="111">
        <v>6.5</v>
      </c>
      <c r="J18" s="95"/>
      <c r="K18" s="117">
        <v>0.15205405435051897</v>
      </c>
      <c r="L18" s="110">
        <f t="shared" si="1"/>
        <v>0.14267213942360457</v>
      </c>
      <c r="N18" s="101">
        <v>12.54694361755821</v>
      </c>
      <c r="O18" s="101">
        <f t="shared" si="2"/>
        <v>9.6272405051007279</v>
      </c>
      <c r="Q18" s="108"/>
      <c r="R18" s="108"/>
    </row>
    <row r="19" spans="1:20">
      <c r="A19" s="118" t="s">
        <v>46</v>
      </c>
      <c r="B19" s="111">
        <v>240.754941</v>
      </c>
      <c r="C19" s="111">
        <v>240.02219500000001</v>
      </c>
      <c r="D19" s="105"/>
      <c r="E19" s="110">
        <v>0.54355502461879335</v>
      </c>
      <c r="F19" s="110">
        <f t="shared" si="0"/>
        <v>0.53399835444783772</v>
      </c>
      <c r="G19" s="48"/>
      <c r="H19" s="119" t="s">
        <v>33</v>
      </c>
      <c r="I19" s="111">
        <v>0</v>
      </c>
      <c r="J19" s="95"/>
      <c r="K19" s="104" t="s">
        <v>33</v>
      </c>
      <c r="L19" s="110">
        <f t="shared" si="1"/>
        <v>0</v>
      </c>
      <c r="N19" s="113" t="s">
        <v>33</v>
      </c>
      <c r="O19" s="101">
        <f t="shared" si="2"/>
        <v>0</v>
      </c>
      <c r="Q19" s="108"/>
      <c r="R19" s="108"/>
    </row>
    <row r="20" spans="1:20">
      <c r="A20" s="118" t="s">
        <v>47</v>
      </c>
      <c r="B20" s="111">
        <v>71.789375000000007</v>
      </c>
      <c r="C20" s="111">
        <v>119.595837</v>
      </c>
      <c r="D20" s="105"/>
      <c r="E20" s="110">
        <v>0.16207964552425444</v>
      </c>
      <c r="F20" s="110">
        <f t="shared" si="0"/>
        <v>0.26607531089702696</v>
      </c>
      <c r="G20" s="48"/>
      <c r="H20" s="114">
        <v>2.8948230000000001</v>
      </c>
      <c r="I20" s="111">
        <v>5.4</v>
      </c>
      <c r="J20" s="95"/>
      <c r="K20" s="117">
        <v>6.4100084270370242E-2</v>
      </c>
      <c r="L20" s="110">
        <f t="shared" si="1"/>
        <v>0.11852762352114843</v>
      </c>
      <c r="N20" s="101">
        <v>4.0323836222282194</v>
      </c>
      <c r="O20" s="101">
        <f t="shared" si="2"/>
        <v>4.5152073311715695</v>
      </c>
      <c r="Q20" s="108"/>
      <c r="R20" s="108"/>
    </row>
    <row r="21" spans="1:20">
      <c r="A21" s="118" t="s">
        <v>48</v>
      </c>
      <c r="B21" s="111">
        <v>0.44414300000000001</v>
      </c>
      <c r="C21" s="111">
        <v>0.15458</v>
      </c>
      <c r="D21" s="105"/>
      <c r="E21" s="110">
        <v>1.0027464370887607E-3</v>
      </c>
      <c r="F21" s="110">
        <f t="shared" si="0"/>
        <v>3.4390763583570571E-4</v>
      </c>
      <c r="G21" s="48"/>
      <c r="H21" s="114">
        <v>-4.9410000000000001E-3</v>
      </c>
      <c r="I21" s="111">
        <v>0</v>
      </c>
      <c r="J21" s="95"/>
      <c r="K21" s="117">
        <v>-1.0940859471542798E-4</v>
      </c>
      <c r="L21" s="110">
        <f t="shared" si="1"/>
        <v>0</v>
      </c>
      <c r="N21" s="101">
        <v>-1.1124795392474947</v>
      </c>
      <c r="O21" s="101">
        <f t="shared" si="2"/>
        <v>0</v>
      </c>
      <c r="Q21" s="108"/>
      <c r="R21" s="108"/>
    </row>
    <row r="22" spans="1:20">
      <c r="A22" s="120" t="s">
        <v>49</v>
      </c>
      <c r="B22" s="111">
        <v>32.921681999999997</v>
      </c>
      <c r="C22" s="111">
        <v>44.182881000000002</v>
      </c>
      <c r="D22" s="105"/>
      <c r="E22" s="110">
        <v>7.4327636208313938E-2</v>
      </c>
      <c r="F22" s="110">
        <f t="shared" si="0"/>
        <v>9.8297516814078931E-2</v>
      </c>
      <c r="G22" s="48"/>
      <c r="H22" s="114">
        <v>2.833094</v>
      </c>
      <c r="I22" s="111">
        <v>8</v>
      </c>
      <c r="J22" s="95"/>
      <c r="K22" s="117">
        <v>6.2733218627142429E-2</v>
      </c>
      <c r="L22" s="110">
        <f t="shared" si="1"/>
        <v>0.17559647929059025</v>
      </c>
      <c r="N22" s="101">
        <v>8.605556666272399</v>
      </c>
      <c r="O22" s="101">
        <f t="shared" si="2"/>
        <v>18.106560321405929</v>
      </c>
      <c r="Q22" s="108"/>
      <c r="R22" s="108"/>
    </row>
    <row r="23" spans="1:20">
      <c r="A23" s="103" t="s">
        <v>66</v>
      </c>
      <c r="B23" s="121">
        <v>2478.674849</v>
      </c>
      <c r="C23" s="121">
        <v>2666.8871399999998</v>
      </c>
      <c r="D23" s="105"/>
      <c r="E23" s="106">
        <v>5.5961309162505577</v>
      </c>
      <c r="F23" s="110">
        <f t="shared" si="0"/>
        <v>5.9332568984218312</v>
      </c>
      <c r="G23" s="122"/>
      <c r="H23" s="121">
        <v>603.59527200000002</v>
      </c>
      <c r="I23" s="121">
        <v>630.20000000000005</v>
      </c>
      <c r="J23" s="123"/>
      <c r="K23" s="124">
        <v>13.365413982270091</v>
      </c>
      <c r="L23" s="106">
        <f t="shared" si="1"/>
        <v>13.832612656116247</v>
      </c>
      <c r="M23" s="103"/>
      <c r="N23" s="122">
        <v>24.351530909490421</v>
      </c>
      <c r="O23" s="122">
        <f t="shared" si="2"/>
        <v>23.630546285509482</v>
      </c>
      <c r="Q23" s="125"/>
      <c r="R23" s="125"/>
    </row>
    <row r="24" spans="1:20">
      <c r="A24" s="126"/>
      <c r="B24" s="127"/>
      <c r="C24" s="127"/>
      <c r="D24" s="105"/>
      <c r="E24" s="110"/>
      <c r="F24" s="110"/>
      <c r="G24" s="48"/>
      <c r="H24" s="111"/>
      <c r="I24" s="127"/>
      <c r="J24" s="101"/>
      <c r="K24" s="117"/>
      <c r="L24" s="110"/>
      <c r="N24" s="101"/>
      <c r="O24" s="122"/>
      <c r="Q24" s="108"/>
      <c r="R24" s="108"/>
    </row>
    <row r="25" spans="1:20">
      <c r="A25" s="118" t="s">
        <v>50</v>
      </c>
      <c r="B25" s="127">
        <v>38952.055410000001</v>
      </c>
      <c r="C25" s="127">
        <v>38293.484950999999</v>
      </c>
      <c r="D25" s="105"/>
      <c r="E25" s="110">
        <v>87.942475238068553</v>
      </c>
      <c r="F25" s="110">
        <f t="shared" si="0"/>
        <v>85.194862708038471</v>
      </c>
      <c r="G25" s="48"/>
      <c r="H25" s="111">
        <v>3779.5630080000001</v>
      </c>
      <c r="I25" s="127">
        <v>3708.5</v>
      </c>
      <c r="J25" s="101"/>
      <c r="K25" s="117">
        <v>83.690887946507971</v>
      </c>
      <c r="L25" s="110">
        <f t="shared" si="1"/>
        <v>81.399942931144238</v>
      </c>
      <c r="M25" s="48"/>
      <c r="N25" s="101">
        <v>9.7031157103706747</v>
      </c>
      <c r="O25" s="101">
        <f t="shared" si="2"/>
        <v>9.6844149983877514</v>
      </c>
      <c r="Q25" s="108"/>
      <c r="R25" s="108"/>
      <c r="T25" s="95"/>
    </row>
    <row r="26" spans="1:20" ht="15">
      <c r="A26" s="118" t="s">
        <v>186</v>
      </c>
      <c r="B26" s="127">
        <v>2707.591081</v>
      </c>
      <c r="C26" s="127">
        <v>3020.5444000000002</v>
      </c>
      <c r="D26" s="105"/>
      <c r="E26" s="110">
        <v>6.1129575599886872</v>
      </c>
      <c r="F26" s="110">
        <f t="shared" si="0"/>
        <v>6.7200691133444197</v>
      </c>
      <c r="G26" s="48"/>
      <c r="H26" s="111">
        <v>122.67755699999999</v>
      </c>
      <c r="I26" s="127">
        <v>143.6</v>
      </c>
      <c r="J26" s="101"/>
      <c r="K26" s="117">
        <v>2.7164499320971083</v>
      </c>
      <c r="L26" s="110">
        <f t="shared" si="1"/>
        <v>3.1519568032660947</v>
      </c>
      <c r="M26" s="48"/>
      <c r="N26" s="101">
        <v>4.5308746162175737</v>
      </c>
      <c r="O26" s="101">
        <f t="shared" si="2"/>
        <v>4.7541098882704711</v>
      </c>
      <c r="Q26" s="108"/>
      <c r="R26" s="108"/>
    </row>
    <row r="27" spans="1:20">
      <c r="A27" s="118" t="s">
        <v>51</v>
      </c>
      <c r="B27" s="127">
        <v>3.2943E-2</v>
      </c>
      <c r="C27" s="127">
        <v>4.3187999999999997E-2</v>
      </c>
      <c r="D27" s="105"/>
      <c r="E27" s="110">
        <v>7.4375766086632098E-5</v>
      </c>
      <c r="F27" s="110">
        <f t="shared" si="0"/>
        <v>9.6084118103716243E-5</v>
      </c>
      <c r="G27" s="48"/>
      <c r="H27" s="112">
        <v>6.9499999999999998E-4</v>
      </c>
      <c r="I27" s="127">
        <v>0</v>
      </c>
      <c r="J27" s="101"/>
      <c r="K27" s="104" t="s">
        <v>33</v>
      </c>
      <c r="L27" s="110">
        <f t="shared" si="1"/>
        <v>0</v>
      </c>
      <c r="M27" s="48"/>
      <c r="N27" s="101">
        <v>2.109704641350211</v>
      </c>
      <c r="O27" s="101">
        <f t="shared" si="2"/>
        <v>0</v>
      </c>
      <c r="Q27" s="108"/>
      <c r="R27" s="108"/>
    </row>
    <row r="28" spans="1:20">
      <c r="A28" s="118" t="s">
        <v>76</v>
      </c>
      <c r="B28" s="127"/>
      <c r="C28" s="127">
        <v>853.96549300000004</v>
      </c>
      <c r="D28" s="105"/>
      <c r="E28" s="110"/>
      <c r="F28" s="110">
        <f t="shared" si="0"/>
        <v>1.8998916663404253</v>
      </c>
      <c r="G28" s="48"/>
      <c r="H28" s="112"/>
      <c r="I28" s="127">
        <v>68.099999999999994</v>
      </c>
      <c r="J28" s="101"/>
      <c r="K28" s="104"/>
      <c r="L28" s="110">
        <f t="shared" si="1"/>
        <v>1.4947650299611492</v>
      </c>
      <c r="M28" s="48"/>
      <c r="N28" s="101"/>
      <c r="O28" s="101">
        <f t="shared" si="2"/>
        <v>7.9745610985712272</v>
      </c>
      <c r="Q28" s="108"/>
      <c r="R28" s="108"/>
    </row>
    <row r="29" spans="1:20">
      <c r="A29" s="126" t="s">
        <v>56</v>
      </c>
      <c r="B29" s="121">
        <v>41659.679433999998</v>
      </c>
      <c r="C29" s="121">
        <v>42168.038032999997</v>
      </c>
      <c r="D29" s="105"/>
      <c r="E29" s="106">
        <v>94.055507173823315</v>
      </c>
      <c r="F29" s="106">
        <f t="shared" si="0"/>
        <v>93.814919574066195</v>
      </c>
      <c r="G29" s="122"/>
      <c r="H29" s="112">
        <v>3902.2412599999998</v>
      </c>
      <c r="I29" s="121">
        <v>3920.2</v>
      </c>
      <c r="J29" s="128"/>
      <c r="K29" s="124">
        <v>86.407353267994537</v>
      </c>
      <c r="L29" s="106">
        <f t="shared" si="1"/>
        <v>86.046664764371471</v>
      </c>
      <c r="M29" s="103"/>
      <c r="N29" s="122">
        <v>9.3669498013833419</v>
      </c>
      <c r="O29" s="122">
        <f t="shared" si="2"/>
        <v>9.2966146466954829</v>
      </c>
      <c r="Q29" s="125"/>
      <c r="R29" s="125"/>
    </row>
    <row r="30" spans="1:20">
      <c r="A30" s="118"/>
      <c r="B30" s="121"/>
      <c r="C30" s="121"/>
      <c r="D30" s="105"/>
      <c r="E30" s="110"/>
      <c r="F30" s="110"/>
      <c r="G30" s="48"/>
      <c r="H30" s="129"/>
      <c r="I30" s="121"/>
      <c r="J30" s="130"/>
      <c r="K30" s="117"/>
      <c r="L30" s="110"/>
      <c r="M30" s="48"/>
      <c r="N30" s="101"/>
      <c r="O30" s="101"/>
      <c r="Q30" s="108"/>
      <c r="R30" s="108"/>
    </row>
    <row r="31" spans="1:20">
      <c r="A31" s="131" t="s">
        <v>52</v>
      </c>
      <c r="B31" s="121">
        <v>-1.3973770000000001</v>
      </c>
      <c r="C31" s="121">
        <v>-1.289466</v>
      </c>
      <c r="D31" s="105"/>
      <c r="E31" s="106">
        <v>-3.1548731107318611E-3</v>
      </c>
      <c r="F31" s="110">
        <f t="shared" si="0"/>
        <v>-2.8687877057221125E-3</v>
      </c>
      <c r="G31" s="48"/>
      <c r="H31" s="112">
        <v>-0.770733</v>
      </c>
      <c r="I31" s="121">
        <v>-1.2</v>
      </c>
      <c r="J31" s="107"/>
      <c r="K31" s="104" t="s">
        <v>33</v>
      </c>
      <c r="L31" s="104" t="s">
        <v>33</v>
      </c>
      <c r="M31" s="48"/>
      <c r="N31" s="122">
        <v>55.155695277652342</v>
      </c>
      <c r="O31" s="122">
        <f t="shared" si="2"/>
        <v>93.061779062030325</v>
      </c>
      <c r="Q31" s="108"/>
      <c r="R31" s="108"/>
    </row>
    <row r="32" spans="1:20">
      <c r="A32" s="126" t="s">
        <v>53</v>
      </c>
      <c r="B32" s="121">
        <v>118.83724599999999</v>
      </c>
      <c r="C32" s="121">
        <v>58.489913999999999</v>
      </c>
      <c r="D32" s="105"/>
      <c r="E32" s="106">
        <v>0.26830013085862109</v>
      </c>
      <c r="F32" s="110">
        <f t="shared" si="0"/>
        <v>0.13012762352163118</v>
      </c>
      <c r="G32" s="48"/>
      <c r="H32" s="112">
        <v>11.032788</v>
      </c>
      <c r="I32" s="121">
        <v>6.8</v>
      </c>
      <c r="J32" s="107"/>
      <c r="K32" s="124">
        <v>0.24429909550156592</v>
      </c>
      <c r="L32" s="110">
        <f t="shared" si="1"/>
        <v>0.14925700739700168</v>
      </c>
      <c r="M32" s="48"/>
      <c r="N32" s="122">
        <v>9.2839478962681454</v>
      </c>
      <c r="O32" s="122">
        <f t="shared" si="2"/>
        <v>11.625936054547797</v>
      </c>
      <c r="Q32" s="108"/>
      <c r="R32" s="108"/>
    </row>
    <row r="33" spans="1:18">
      <c r="A33" s="126" t="s">
        <v>68</v>
      </c>
      <c r="B33" s="121">
        <v>28.959772999999998</v>
      </c>
      <c r="C33" s="121">
        <v>47.838455000000003</v>
      </c>
      <c r="D33" s="105"/>
      <c r="E33" s="106">
        <v>6.5382791566340762E-2</v>
      </c>
      <c r="F33" s="110">
        <f t="shared" si="0"/>
        <v>0.10643039177825592</v>
      </c>
      <c r="G33" s="48"/>
      <c r="H33" s="119" t="s">
        <v>33</v>
      </c>
      <c r="I33" s="119" t="s">
        <v>33</v>
      </c>
      <c r="J33" s="107"/>
      <c r="K33" s="107" t="s">
        <v>33</v>
      </c>
      <c r="L33" s="104" t="s">
        <v>33</v>
      </c>
      <c r="M33" s="103"/>
      <c r="N33" s="113" t="s">
        <v>33</v>
      </c>
      <c r="O33" s="113" t="s">
        <v>33</v>
      </c>
      <c r="Q33" s="108"/>
      <c r="R33" s="108"/>
    </row>
    <row r="34" spans="1:18">
      <c r="A34" s="126"/>
      <c r="B34" s="121"/>
      <c r="C34" s="121"/>
      <c r="D34" s="105"/>
      <c r="E34" s="110"/>
      <c r="F34" s="110"/>
      <c r="G34" s="48"/>
      <c r="H34" s="104"/>
      <c r="I34" s="121"/>
      <c r="J34" s="107"/>
      <c r="K34" s="107"/>
      <c r="L34" s="110"/>
      <c r="M34" s="103"/>
      <c r="N34" s="101"/>
      <c r="O34" s="101"/>
      <c r="Q34" s="108"/>
      <c r="R34" s="108"/>
    </row>
    <row r="35" spans="1:18">
      <c r="A35" s="132" t="s">
        <v>55</v>
      </c>
      <c r="B35" s="112">
        <v>44292.653015000004</v>
      </c>
      <c r="C35" s="112">
        <v>44948.115101999996</v>
      </c>
      <c r="D35" s="122"/>
      <c r="E35" s="133">
        <v>99.985321012498829</v>
      </c>
      <c r="F35" s="106">
        <f t="shared" si="0"/>
        <v>100</v>
      </c>
      <c r="G35" s="48"/>
      <c r="H35" s="104">
        <v>4516.0985870000004</v>
      </c>
      <c r="I35" s="112">
        <v>4555.8999999999996</v>
      </c>
      <c r="J35" s="122"/>
      <c r="K35" s="133">
        <v>100.01706634576618</v>
      </c>
      <c r="L35" s="106">
        <f t="shared" si="1"/>
        <v>100</v>
      </c>
      <c r="M35" s="48"/>
      <c r="N35" s="122">
        <v>10.196044444370026</v>
      </c>
      <c r="O35" s="122">
        <f t="shared" ref="O35" si="3">I35/C35*100</f>
        <v>10.135908902211746</v>
      </c>
      <c r="Q35" s="108"/>
      <c r="R35" s="108"/>
    </row>
    <row r="36" spans="1:18">
      <c r="A36" s="134"/>
      <c r="B36" s="135"/>
      <c r="C36" s="135"/>
      <c r="D36" s="136"/>
      <c r="E36" s="137"/>
      <c r="F36" s="138"/>
      <c r="G36" s="82"/>
      <c r="H36" s="139"/>
      <c r="I36" s="135"/>
      <c r="J36" s="136"/>
      <c r="K36" s="137"/>
      <c r="L36" s="138"/>
      <c r="M36" s="82"/>
      <c r="N36" s="136"/>
      <c r="O36" s="136"/>
      <c r="Q36" s="108"/>
      <c r="R36" s="108"/>
    </row>
    <row r="37" spans="1:18">
      <c r="A37" s="140"/>
      <c r="B37" s="101"/>
      <c r="C37" s="101"/>
      <c r="D37" s="101"/>
      <c r="E37" s="101"/>
      <c r="F37" s="101"/>
      <c r="G37" s="48"/>
      <c r="H37" s="48"/>
      <c r="I37" s="48"/>
      <c r="J37" s="48"/>
      <c r="K37" s="48"/>
      <c r="L37" s="48"/>
      <c r="M37" s="48"/>
    </row>
    <row r="38" spans="1:18" ht="15">
      <c r="A38" s="141" t="s">
        <v>187</v>
      </c>
      <c r="B38" s="101"/>
      <c r="C38" s="101"/>
      <c r="D38" s="101"/>
      <c r="E38" s="101"/>
      <c r="F38" s="101"/>
      <c r="G38" s="48"/>
      <c r="H38" s="48"/>
      <c r="I38" s="48"/>
      <c r="J38" s="48"/>
      <c r="K38" s="48"/>
      <c r="L38" s="48"/>
      <c r="M38" s="48"/>
    </row>
    <row r="39" spans="1:18">
      <c r="I39" s="95"/>
    </row>
    <row r="40" spans="1:18">
      <c r="A40" s="96" t="s">
        <v>188</v>
      </c>
    </row>
    <row r="46" spans="1:18">
      <c r="D46" s="55"/>
    </row>
  </sheetData>
  <mergeCells count="8">
    <mergeCell ref="B3:F3"/>
    <mergeCell ref="H3:L3"/>
    <mergeCell ref="N3:O3"/>
    <mergeCell ref="B4:C4"/>
    <mergeCell ref="E4:F4"/>
    <mergeCell ref="H4:I4"/>
    <mergeCell ref="K4:L4"/>
    <mergeCell ref="N4:O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opLeftCell="A2" zoomScale="75" zoomScaleNormal="75" workbookViewId="0">
      <selection sqref="A1:XFD1048576"/>
    </sheetView>
  </sheetViews>
  <sheetFormatPr defaultRowHeight="12.75"/>
  <cols>
    <col min="1" max="1" width="21" style="48" customWidth="1"/>
    <col min="2" max="2" width="12.28515625" style="14" customWidth="1"/>
    <col min="3" max="3" width="14" style="14" bestFit="1" customWidth="1"/>
    <col min="4" max="4" width="10.28515625" style="14" customWidth="1"/>
    <col min="5" max="5" width="14.5703125" style="14" customWidth="1"/>
    <col min="6" max="6" width="11.7109375" style="14" customWidth="1"/>
    <col min="7" max="7" width="2" style="14" customWidth="1"/>
    <col min="8" max="8" width="13.28515625" style="14" customWidth="1"/>
    <col min="9" max="9" width="16" style="14" customWidth="1"/>
    <col min="10" max="10" width="16.140625" style="14" customWidth="1"/>
    <col min="11" max="16384" width="9.140625" style="14"/>
  </cols>
  <sheetData>
    <row r="1" spans="1:11">
      <c r="A1" s="48" t="s">
        <v>181</v>
      </c>
    </row>
    <row r="3" spans="1:11">
      <c r="A3" s="168"/>
      <c r="B3" s="168"/>
      <c r="C3" s="168"/>
      <c r="D3" s="168"/>
      <c r="E3" s="168"/>
      <c r="F3" s="168"/>
      <c r="G3" s="168"/>
      <c r="H3" s="169"/>
      <c r="I3" s="169"/>
      <c r="J3" s="116" t="s">
        <v>192</v>
      </c>
      <c r="K3" s="68"/>
    </row>
    <row r="4" spans="1:11">
      <c r="A4" s="83"/>
      <c r="B4" s="83"/>
      <c r="C4" s="180" t="s">
        <v>105</v>
      </c>
      <c r="D4" s="180"/>
      <c r="E4" s="180"/>
      <c r="F4" s="180"/>
      <c r="G4" s="83"/>
      <c r="H4" s="180" t="s">
        <v>106</v>
      </c>
      <c r="I4" s="180"/>
      <c r="J4" s="180"/>
    </row>
    <row r="5" spans="1:11" ht="78.75" customHeight="1">
      <c r="A5" s="172"/>
      <c r="B5" s="84" t="s">
        <v>109</v>
      </c>
      <c r="C5" s="85" t="s">
        <v>182</v>
      </c>
      <c r="D5" s="85" t="s">
        <v>102</v>
      </c>
      <c r="E5" s="85" t="s">
        <v>101</v>
      </c>
      <c r="F5" s="85" t="s">
        <v>110</v>
      </c>
      <c r="G5" s="84"/>
      <c r="H5" s="85" t="s">
        <v>100</v>
      </c>
      <c r="I5" s="85" t="s">
        <v>108</v>
      </c>
      <c r="J5" s="85" t="s">
        <v>107</v>
      </c>
    </row>
    <row r="6" spans="1:11" ht="12.75" customHeight="1">
      <c r="A6" s="86"/>
      <c r="B6" s="170"/>
      <c r="C6" s="170"/>
      <c r="D6" s="170"/>
      <c r="E6" s="170"/>
      <c r="F6" s="170"/>
      <c r="G6" s="170"/>
      <c r="H6" s="170"/>
      <c r="I6" s="170"/>
      <c r="J6" s="170"/>
    </row>
    <row r="7" spans="1:11">
      <c r="A7" s="87" t="s">
        <v>6</v>
      </c>
      <c r="B7" s="88">
        <v>523658</v>
      </c>
      <c r="C7" s="89">
        <v>231512</v>
      </c>
      <c r="D7" s="89"/>
      <c r="E7" s="89">
        <v>157097</v>
      </c>
      <c r="F7" s="89">
        <v>9898</v>
      </c>
      <c r="G7" s="89"/>
      <c r="H7" s="104" t="s">
        <v>33</v>
      </c>
      <c r="I7" s="89">
        <v>48911</v>
      </c>
      <c r="J7" s="89">
        <v>87237</v>
      </c>
    </row>
    <row r="8" spans="1:11">
      <c r="A8" s="87" t="s">
        <v>7</v>
      </c>
      <c r="B8" s="88">
        <v>721251</v>
      </c>
      <c r="C8" s="104" t="s">
        <v>33</v>
      </c>
      <c r="D8" s="89">
        <v>305708</v>
      </c>
      <c r="E8" s="89">
        <v>237273</v>
      </c>
      <c r="F8" s="89">
        <v>3717</v>
      </c>
      <c r="G8" s="89"/>
      <c r="H8" s="104" t="s">
        <v>33</v>
      </c>
      <c r="I8" s="89">
        <v>55917</v>
      </c>
      <c r="J8" s="89">
        <v>118636</v>
      </c>
    </row>
    <row r="9" spans="1:11">
      <c r="A9" s="87" t="s">
        <v>8</v>
      </c>
      <c r="B9" s="88">
        <v>844854</v>
      </c>
      <c r="C9" s="104" t="s">
        <v>33</v>
      </c>
      <c r="D9" s="89">
        <v>462980</v>
      </c>
      <c r="E9" s="89">
        <v>253456</v>
      </c>
      <c r="F9" s="89">
        <v>1690</v>
      </c>
      <c r="G9" s="89"/>
      <c r="H9" s="104" t="s">
        <v>33</v>
      </c>
      <c r="I9" s="104" t="s">
        <v>33</v>
      </c>
      <c r="J9" s="89">
        <v>126728</v>
      </c>
    </row>
    <row r="10" spans="1:11">
      <c r="A10" s="87" t="s">
        <v>9</v>
      </c>
      <c r="B10" s="88">
        <v>870751</v>
      </c>
      <c r="C10" s="89">
        <v>565119</v>
      </c>
      <c r="D10" s="104" t="s">
        <v>33</v>
      </c>
      <c r="E10" s="89">
        <v>261225</v>
      </c>
      <c r="F10" s="89">
        <v>17415</v>
      </c>
      <c r="G10" s="89"/>
      <c r="H10" s="89">
        <v>2857</v>
      </c>
      <c r="I10" s="104" t="s">
        <v>33</v>
      </c>
      <c r="J10" s="89">
        <v>24135</v>
      </c>
    </row>
    <row r="11" spans="1:11">
      <c r="A11" s="87" t="s">
        <v>64</v>
      </c>
      <c r="B11" s="88">
        <v>4912772</v>
      </c>
      <c r="C11" s="89">
        <v>3063113</v>
      </c>
      <c r="D11" s="104" t="s">
        <v>33</v>
      </c>
      <c r="E11" s="89">
        <v>1473832</v>
      </c>
      <c r="F11" s="89">
        <v>49128</v>
      </c>
      <c r="G11" s="89"/>
      <c r="H11" s="104" t="s">
        <v>33</v>
      </c>
      <c r="I11" s="89">
        <v>343894</v>
      </c>
      <c r="J11" s="89"/>
    </row>
    <row r="12" spans="1:11">
      <c r="A12" s="87" t="s">
        <v>11</v>
      </c>
      <c r="B12" s="88">
        <v>114378</v>
      </c>
      <c r="C12" s="104" t="s">
        <v>33</v>
      </c>
      <c r="D12" s="89">
        <v>75485</v>
      </c>
      <c r="E12" s="89">
        <v>34313</v>
      </c>
      <c r="F12" s="89">
        <v>343</v>
      </c>
      <c r="G12" s="89"/>
      <c r="H12" s="104" t="s">
        <v>33</v>
      </c>
      <c r="I12" s="104" t="s">
        <v>33</v>
      </c>
      <c r="J12" s="89">
        <v>4237</v>
      </c>
    </row>
    <row r="13" spans="1:11">
      <c r="A13" s="87" t="s">
        <v>13</v>
      </c>
      <c r="B13" s="88">
        <v>1921966</v>
      </c>
      <c r="C13" s="89">
        <v>1205698</v>
      </c>
      <c r="D13" s="104" t="s">
        <v>33</v>
      </c>
      <c r="E13" s="89">
        <v>576590</v>
      </c>
      <c r="F13" s="89">
        <v>38439</v>
      </c>
      <c r="G13" s="89"/>
      <c r="H13" s="104" t="s">
        <v>33</v>
      </c>
      <c r="I13" s="104" t="s">
        <v>33</v>
      </c>
      <c r="J13" s="89">
        <v>141600</v>
      </c>
    </row>
    <row r="14" spans="1:11">
      <c r="A14" s="87" t="s">
        <v>14</v>
      </c>
      <c r="B14" s="88">
        <v>4842658</v>
      </c>
      <c r="C14" s="89">
        <v>2809785</v>
      </c>
      <c r="D14" s="104" t="s">
        <v>33</v>
      </c>
      <c r="E14" s="89">
        <v>1452797</v>
      </c>
      <c r="F14" s="89">
        <v>96853</v>
      </c>
      <c r="G14" s="89"/>
      <c r="H14" s="104" t="s">
        <v>33</v>
      </c>
      <c r="I14" s="104" t="s">
        <v>33</v>
      </c>
      <c r="J14" s="89">
        <v>584919</v>
      </c>
    </row>
    <row r="15" spans="1:11">
      <c r="A15" s="87" t="s">
        <v>15</v>
      </c>
      <c r="B15" s="88">
        <v>7302140</v>
      </c>
      <c r="C15" s="89">
        <v>3577319</v>
      </c>
      <c r="D15" s="104" t="s">
        <v>33</v>
      </c>
      <c r="E15" s="89">
        <v>2190642</v>
      </c>
      <c r="F15" s="89">
        <v>73021</v>
      </c>
      <c r="G15" s="89"/>
      <c r="H15" s="104" t="s">
        <v>33</v>
      </c>
      <c r="I15" s="89">
        <v>365837</v>
      </c>
      <c r="J15" s="89">
        <v>1095321</v>
      </c>
    </row>
    <row r="16" spans="1:11">
      <c r="A16" s="87" t="s">
        <v>69</v>
      </c>
      <c r="B16" s="88">
        <v>183735</v>
      </c>
      <c r="C16" s="89">
        <v>79648</v>
      </c>
      <c r="D16" s="104" t="s">
        <v>33</v>
      </c>
      <c r="E16" s="89">
        <v>55121</v>
      </c>
      <c r="F16" s="89">
        <v>3675</v>
      </c>
      <c r="G16" s="89"/>
      <c r="H16" s="104" t="s">
        <v>33</v>
      </c>
      <c r="I16" s="89">
        <v>18374</v>
      </c>
      <c r="J16" s="89">
        <v>27560</v>
      </c>
    </row>
    <row r="17" spans="1:10">
      <c r="A17" s="87" t="s">
        <v>12</v>
      </c>
      <c r="B17" s="88">
        <v>1215003</v>
      </c>
      <c r="C17" s="89">
        <v>828305</v>
      </c>
      <c r="D17" s="104" t="s">
        <v>33</v>
      </c>
      <c r="E17" s="89">
        <v>364501</v>
      </c>
      <c r="F17" s="89">
        <v>24300</v>
      </c>
      <c r="G17" s="89"/>
      <c r="H17" s="104" t="s">
        <v>33</v>
      </c>
      <c r="I17" s="104" t="s">
        <v>33</v>
      </c>
      <c r="J17" s="89">
        <v>3000</v>
      </c>
    </row>
    <row r="18" spans="1:10">
      <c r="A18" s="87" t="s">
        <v>16</v>
      </c>
      <c r="B18" s="88">
        <v>3902039</v>
      </c>
      <c r="C18" s="89">
        <v>2345126</v>
      </c>
      <c r="D18" s="104" t="s">
        <v>33</v>
      </c>
      <c r="E18" s="89">
        <v>1170612</v>
      </c>
      <c r="F18" s="89">
        <v>39020</v>
      </c>
      <c r="G18" s="89"/>
      <c r="H18" s="104" t="s">
        <v>33</v>
      </c>
      <c r="I18" s="104" t="s">
        <v>33</v>
      </c>
      <c r="J18" s="89">
        <v>429224</v>
      </c>
    </row>
    <row r="19" spans="1:10">
      <c r="A19" s="87" t="s">
        <v>17</v>
      </c>
      <c r="B19" s="88">
        <v>50784</v>
      </c>
      <c r="C19" s="104" t="s">
        <v>33</v>
      </c>
      <c r="D19" s="89">
        <v>31041</v>
      </c>
      <c r="E19" s="89">
        <v>15235</v>
      </c>
      <c r="F19" s="89">
        <v>508</v>
      </c>
      <c r="G19" s="89"/>
      <c r="H19" s="104" t="s">
        <v>33</v>
      </c>
      <c r="I19" s="104" t="s">
        <v>33</v>
      </c>
      <c r="J19" s="89">
        <v>4000</v>
      </c>
    </row>
    <row r="20" spans="1:10">
      <c r="A20" s="87" t="s">
        <v>18</v>
      </c>
      <c r="B20" s="88">
        <v>181044</v>
      </c>
      <c r="C20" s="104" t="s">
        <v>33</v>
      </c>
      <c r="D20" s="89">
        <v>96858</v>
      </c>
      <c r="E20" s="89">
        <v>54313</v>
      </c>
      <c r="F20" s="89">
        <v>2716</v>
      </c>
      <c r="G20" s="89"/>
      <c r="H20" s="104" t="s">
        <v>33</v>
      </c>
      <c r="I20" s="104" t="s">
        <v>33</v>
      </c>
      <c r="J20" s="89">
        <v>27157</v>
      </c>
    </row>
    <row r="21" spans="1:10">
      <c r="A21" s="87" t="s">
        <v>19</v>
      </c>
      <c r="B21" s="88">
        <v>417890</v>
      </c>
      <c r="C21" s="104" t="s">
        <v>33</v>
      </c>
      <c r="D21" s="89">
        <v>159842</v>
      </c>
      <c r="E21" s="89">
        <v>125367</v>
      </c>
      <c r="F21" s="89">
        <v>7313</v>
      </c>
      <c r="G21" s="89"/>
      <c r="H21" s="104" t="s">
        <v>33</v>
      </c>
      <c r="I21" s="89">
        <v>62684</v>
      </c>
      <c r="J21" s="89">
        <v>62684</v>
      </c>
    </row>
    <row r="22" spans="1:10">
      <c r="A22" s="87" t="s">
        <v>20</v>
      </c>
      <c r="B22" s="88">
        <v>33604</v>
      </c>
      <c r="C22" s="89">
        <v>22859</v>
      </c>
      <c r="D22" s="89"/>
      <c r="E22" s="89">
        <v>10081</v>
      </c>
      <c r="F22" s="89">
        <v>504</v>
      </c>
      <c r="G22" s="89"/>
      <c r="H22" s="104" t="s">
        <v>33</v>
      </c>
      <c r="I22" s="104" t="s">
        <v>33</v>
      </c>
      <c r="J22" s="89">
        <v>160</v>
      </c>
    </row>
    <row r="23" spans="1:10">
      <c r="A23" s="87" t="s">
        <v>21</v>
      </c>
      <c r="B23" s="88">
        <v>1345746</v>
      </c>
      <c r="C23" s="104" t="s">
        <v>33</v>
      </c>
      <c r="D23" s="89">
        <v>737469</v>
      </c>
      <c r="E23" s="89">
        <v>403724</v>
      </c>
      <c r="F23" s="89">
        <v>2691</v>
      </c>
      <c r="G23" s="89"/>
      <c r="H23" s="104" t="s">
        <v>33</v>
      </c>
      <c r="I23" s="104" t="s">
        <v>33</v>
      </c>
      <c r="J23" s="89">
        <v>201862</v>
      </c>
    </row>
    <row r="24" spans="1:10">
      <c r="A24" s="87" t="s">
        <v>22</v>
      </c>
      <c r="B24" s="88">
        <v>5241</v>
      </c>
      <c r="C24" s="89">
        <v>648</v>
      </c>
      <c r="D24" s="104" t="s">
        <v>33</v>
      </c>
      <c r="E24" s="89">
        <v>1572</v>
      </c>
      <c r="F24" s="89">
        <v>21</v>
      </c>
      <c r="G24" s="89"/>
      <c r="H24" s="104" t="s">
        <v>33</v>
      </c>
      <c r="I24" s="104" t="s">
        <v>33</v>
      </c>
      <c r="J24" s="89">
        <v>3000</v>
      </c>
    </row>
    <row r="25" spans="1:10">
      <c r="A25" s="87" t="s">
        <v>23</v>
      </c>
      <c r="B25" s="88">
        <v>749315</v>
      </c>
      <c r="C25" s="89">
        <v>521770</v>
      </c>
      <c r="D25" s="104" t="s">
        <v>33</v>
      </c>
      <c r="E25" s="89">
        <v>224795</v>
      </c>
      <c r="F25" s="89">
        <v>14986</v>
      </c>
      <c r="G25" s="89"/>
      <c r="H25" s="104" t="s">
        <v>33</v>
      </c>
      <c r="I25" s="104" t="s">
        <v>33</v>
      </c>
      <c r="J25" s="89">
        <v>3500</v>
      </c>
    </row>
    <row r="26" spans="1:10">
      <c r="A26" s="87" t="s">
        <v>24</v>
      </c>
      <c r="B26" s="88" t="s">
        <v>33</v>
      </c>
      <c r="C26" s="89">
        <v>471284</v>
      </c>
      <c r="D26" s="104" t="s">
        <v>33</v>
      </c>
      <c r="E26" s="88" t="s">
        <v>33</v>
      </c>
      <c r="F26" s="89">
        <v>13861</v>
      </c>
      <c r="G26" s="89"/>
      <c r="H26" s="88" t="s">
        <v>33</v>
      </c>
      <c r="I26" s="104" t="s">
        <v>33</v>
      </c>
      <c r="J26" s="89">
        <v>14554</v>
      </c>
    </row>
    <row r="27" spans="1:10">
      <c r="A27" s="87" t="s">
        <v>25</v>
      </c>
      <c r="B27" s="88">
        <v>3378604</v>
      </c>
      <c r="C27" s="104" t="s">
        <v>33</v>
      </c>
      <c r="D27" s="89">
        <v>1544022</v>
      </c>
      <c r="E27" s="89">
        <v>1013581</v>
      </c>
      <c r="F27" s="89">
        <v>33786</v>
      </c>
      <c r="G27" s="89"/>
      <c r="H27" s="104" t="s">
        <v>33</v>
      </c>
      <c r="I27" s="89">
        <v>280424</v>
      </c>
      <c r="J27" s="89">
        <v>506791</v>
      </c>
    </row>
    <row r="28" spans="1:10">
      <c r="A28" s="87" t="s">
        <v>26</v>
      </c>
      <c r="B28" s="88">
        <v>565816</v>
      </c>
      <c r="C28" s="89">
        <v>279102</v>
      </c>
      <c r="D28" s="104" t="s">
        <v>33</v>
      </c>
      <c r="E28" s="89">
        <v>169745</v>
      </c>
      <c r="F28" s="89">
        <v>11316</v>
      </c>
      <c r="G28" s="89"/>
      <c r="H28" s="104" t="s">
        <v>33</v>
      </c>
      <c r="I28" s="104" t="s">
        <v>33</v>
      </c>
      <c r="J28" s="89">
        <v>117535</v>
      </c>
    </row>
    <row r="29" spans="1:10">
      <c r="A29" s="87" t="s">
        <v>27</v>
      </c>
      <c r="B29" s="88" t="s">
        <v>33</v>
      </c>
      <c r="C29" s="104" t="s">
        <v>33</v>
      </c>
      <c r="D29" s="89">
        <v>721556</v>
      </c>
      <c r="E29" s="88" t="s">
        <v>33</v>
      </c>
      <c r="F29" s="89">
        <v>32000</v>
      </c>
      <c r="G29" s="89"/>
      <c r="H29" s="88" t="s">
        <v>33</v>
      </c>
      <c r="I29" s="89">
        <v>92345</v>
      </c>
      <c r="J29" s="89">
        <v>219064</v>
      </c>
    </row>
    <row r="30" spans="1:10">
      <c r="A30" s="87" t="s">
        <v>28</v>
      </c>
      <c r="B30" s="88" t="s">
        <v>33</v>
      </c>
      <c r="C30" s="89">
        <v>74803</v>
      </c>
      <c r="D30" s="104" t="s">
        <v>33</v>
      </c>
      <c r="E30" s="88" t="s">
        <v>33</v>
      </c>
      <c r="F30" s="89">
        <v>1380</v>
      </c>
      <c r="G30" s="89"/>
      <c r="H30" s="88" t="s">
        <v>33</v>
      </c>
      <c r="I30" s="104" t="s">
        <v>33</v>
      </c>
      <c r="J30" s="89">
        <v>20698</v>
      </c>
    </row>
    <row r="31" spans="1:10">
      <c r="A31" s="87" t="s">
        <v>29</v>
      </c>
      <c r="B31" s="88" t="s">
        <v>33</v>
      </c>
      <c r="C31" s="104" t="s">
        <v>33</v>
      </c>
      <c r="D31" s="89">
        <v>247436</v>
      </c>
      <c r="E31" s="88" t="s">
        <v>33</v>
      </c>
      <c r="F31" s="89">
        <v>2403</v>
      </c>
      <c r="G31" s="89"/>
      <c r="H31" s="88" t="s">
        <v>33</v>
      </c>
      <c r="I31" s="104" t="s">
        <v>33</v>
      </c>
      <c r="J31" s="89">
        <v>56970</v>
      </c>
    </row>
    <row r="32" spans="1:10">
      <c r="A32" s="87" t="s">
        <v>30</v>
      </c>
      <c r="B32" s="88" t="s">
        <v>33</v>
      </c>
      <c r="C32" s="89">
        <v>267423</v>
      </c>
      <c r="D32" s="104" t="s">
        <v>33</v>
      </c>
      <c r="E32" s="88" t="s">
        <v>33</v>
      </c>
      <c r="F32" s="89">
        <v>5233</v>
      </c>
      <c r="G32" s="89"/>
      <c r="H32" s="88" t="s">
        <v>33</v>
      </c>
      <c r="I32" s="104" t="s">
        <v>33</v>
      </c>
      <c r="J32" s="89">
        <v>104667</v>
      </c>
    </row>
    <row r="33" spans="1:10">
      <c r="A33" s="87" t="s">
        <v>31</v>
      </c>
      <c r="B33" s="88">
        <v>696890</v>
      </c>
      <c r="C33" s="90">
        <v>383289</v>
      </c>
      <c r="D33" s="104" t="s">
        <v>33</v>
      </c>
      <c r="E33" s="89">
        <v>209067</v>
      </c>
      <c r="F33" s="89">
        <v>13938</v>
      </c>
      <c r="G33" s="89"/>
      <c r="H33" s="104" t="s">
        <v>33</v>
      </c>
      <c r="I33" s="104" t="s">
        <v>33</v>
      </c>
      <c r="J33" s="89">
        <v>90596</v>
      </c>
    </row>
    <row r="34" spans="1:10">
      <c r="A34" s="87" t="s">
        <v>32</v>
      </c>
      <c r="B34" s="91">
        <v>3173324</v>
      </c>
      <c r="C34" s="90">
        <v>2100795</v>
      </c>
      <c r="D34" s="104" t="s">
        <v>33</v>
      </c>
      <c r="E34" s="90">
        <v>951997</v>
      </c>
      <c r="F34" s="90">
        <v>51798</v>
      </c>
      <c r="G34" s="90"/>
      <c r="H34" s="104" t="s">
        <v>33</v>
      </c>
      <c r="I34" s="90">
        <v>16134</v>
      </c>
      <c r="J34" s="90">
        <v>52600</v>
      </c>
    </row>
    <row r="35" spans="1:10">
      <c r="A35" s="92"/>
      <c r="B35" s="93"/>
      <c r="C35" s="94"/>
      <c r="D35" s="94"/>
      <c r="E35" s="94"/>
      <c r="F35" s="94"/>
      <c r="G35" s="94"/>
      <c r="H35" s="94"/>
      <c r="I35" s="94"/>
      <c r="J35" s="94"/>
    </row>
    <row r="36" spans="1:10">
      <c r="A36" s="87"/>
      <c r="B36" s="95"/>
      <c r="C36" s="95"/>
      <c r="D36" s="95"/>
      <c r="E36" s="95"/>
      <c r="F36" s="95"/>
      <c r="G36" s="95"/>
      <c r="H36" s="95"/>
      <c r="I36" s="95"/>
      <c r="J36" s="95"/>
    </row>
    <row r="37" spans="1:10" ht="30.75" customHeight="1">
      <c r="A37" s="181" t="s">
        <v>183</v>
      </c>
      <c r="B37" s="181"/>
      <c r="C37" s="181"/>
      <c r="D37" s="181"/>
      <c r="E37" s="181"/>
      <c r="F37" s="181"/>
      <c r="G37" s="181"/>
      <c r="H37" s="181"/>
      <c r="I37" s="181"/>
      <c r="J37" s="181"/>
    </row>
    <row r="38" spans="1:10">
      <c r="A38" s="14"/>
    </row>
    <row r="39" spans="1:10">
      <c r="A39" s="96" t="s">
        <v>184</v>
      </c>
    </row>
    <row r="40" spans="1:10">
      <c r="B40" s="89"/>
      <c r="C40" s="95"/>
      <c r="D40" s="95"/>
      <c r="E40" s="89"/>
      <c r="I40" s="89"/>
    </row>
    <row r="41" spans="1:10">
      <c r="B41" s="89"/>
      <c r="C41" s="95"/>
      <c r="D41" s="95"/>
      <c r="I41" s="89"/>
    </row>
    <row r="42" spans="1:10">
      <c r="B42" s="89"/>
      <c r="C42" s="89"/>
      <c r="D42" s="89"/>
      <c r="I42" s="89"/>
    </row>
    <row r="43" spans="1:10">
      <c r="B43" s="89"/>
      <c r="C43" s="89"/>
      <c r="D43" s="89"/>
      <c r="I43" s="89"/>
    </row>
    <row r="44" spans="1:10">
      <c r="B44" s="89"/>
    </row>
    <row r="45" spans="1:10">
      <c r="B45" s="89"/>
    </row>
    <row r="46" spans="1:10">
      <c r="B46" s="89"/>
    </row>
    <row r="47" spans="1:10">
      <c r="B47" s="89"/>
      <c r="D47" s="55"/>
    </row>
  </sheetData>
  <mergeCells count="3">
    <mergeCell ref="C4:F4"/>
    <mergeCell ref="H4:J4"/>
    <mergeCell ref="A37:J37"/>
  </mergeCells>
  <pageMargins left="0.75" right="0.75" top="1" bottom="1" header="0.5" footer="0.5"/>
  <pageSetup paperSize="9" scale="7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zoomScale="75" zoomScaleNormal="75" workbookViewId="0">
      <selection sqref="A1:XFD1048576"/>
    </sheetView>
  </sheetViews>
  <sheetFormatPr defaultRowHeight="12.75"/>
  <cols>
    <col min="1" max="1" width="32.85546875" style="65" customWidth="1"/>
    <col min="2" max="2" width="13.85546875" style="65" bestFit="1" customWidth="1"/>
    <col min="3" max="3" width="16.42578125" style="65" customWidth="1"/>
    <col min="4" max="4" width="2.42578125" style="65" customWidth="1"/>
    <col min="5" max="5" width="12.5703125" style="65" customWidth="1"/>
    <col min="6" max="6" width="16.140625" style="65" customWidth="1"/>
    <col min="7" max="7" width="2.140625" style="65" customWidth="1"/>
    <col min="8" max="8" width="14" style="65" customWidth="1"/>
    <col min="9" max="9" width="16" style="65" customWidth="1"/>
    <col min="10" max="253" width="9.140625" style="65"/>
    <col min="254" max="254" width="28.85546875" style="65" customWidth="1"/>
    <col min="255" max="255" width="21" style="65" customWidth="1"/>
    <col min="256" max="256" width="16.42578125" style="65" customWidth="1"/>
    <col min="257" max="257" width="14" style="65" customWidth="1"/>
    <col min="258" max="262" width="9.140625" style="65"/>
    <col min="263" max="263" width="10.140625" style="65" bestFit="1" customWidth="1"/>
    <col min="264" max="509" width="9.140625" style="65"/>
    <col min="510" max="510" width="28.85546875" style="65" customWidth="1"/>
    <col min="511" max="511" width="21" style="65" customWidth="1"/>
    <col min="512" max="512" width="16.42578125" style="65" customWidth="1"/>
    <col min="513" max="513" width="14" style="65" customWidth="1"/>
    <col min="514" max="518" width="9.140625" style="65"/>
    <col min="519" max="519" width="10.140625" style="65" bestFit="1" customWidth="1"/>
    <col min="520" max="765" width="9.140625" style="65"/>
    <col min="766" max="766" width="28.85546875" style="65" customWidth="1"/>
    <col min="767" max="767" width="21" style="65" customWidth="1"/>
    <col min="768" max="768" width="16.42578125" style="65" customWidth="1"/>
    <col min="769" max="769" width="14" style="65" customWidth="1"/>
    <col min="770" max="774" width="9.140625" style="65"/>
    <col min="775" max="775" width="10.140625" style="65" bestFit="1" customWidth="1"/>
    <col min="776" max="1021" width="9.140625" style="65"/>
    <col min="1022" max="1022" width="28.85546875" style="65" customWidth="1"/>
    <col min="1023" max="1023" width="21" style="65" customWidth="1"/>
    <col min="1024" max="1024" width="16.42578125" style="65" customWidth="1"/>
    <col min="1025" max="1025" width="14" style="65" customWidth="1"/>
    <col min="1026" max="1030" width="9.140625" style="65"/>
    <col min="1031" max="1031" width="10.140625" style="65" bestFit="1" customWidth="1"/>
    <col min="1032" max="1277" width="9.140625" style="65"/>
    <col min="1278" max="1278" width="28.85546875" style="65" customWidth="1"/>
    <col min="1279" max="1279" width="21" style="65" customWidth="1"/>
    <col min="1280" max="1280" width="16.42578125" style="65" customWidth="1"/>
    <col min="1281" max="1281" width="14" style="65" customWidth="1"/>
    <col min="1282" max="1286" width="9.140625" style="65"/>
    <col min="1287" max="1287" width="10.140625" style="65" bestFit="1" customWidth="1"/>
    <col min="1288" max="1533" width="9.140625" style="65"/>
    <col min="1534" max="1534" width="28.85546875" style="65" customWidth="1"/>
    <col min="1535" max="1535" width="21" style="65" customWidth="1"/>
    <col min="1536" max="1536" width="16.42578125" style="65" customWidth="1"/>
    <col min="1537" max="1537" width="14" style="65" customWidth="1"/>
    <col min="1538" max="1542" width="9.140625" style="65"/>
    <col min="1543" max="1543" width="10.140625" style="65" bestFit="1" customWidth="1"/>
    <col min="1544" max="1789" width="9.140625" style="65"/>
    <col min="1790" max="1790" width="28.85546875" style="65" customWidth="1"/>
    <col min="1791" max="1791" width="21" style="65" customWidth="1"/>
    <col min="1792" max="1792" width="16.42578125" style="65" customWidth="1"/>
    <col min="1793" max="1793" width="14" style="65" customWidth="1"/>
    <col min="1794" max="1798" width="9.140625" style="65"/>
    <col min="1799" max="1799" width="10.140625" style="65" bestFit="1" customWidth="1"/>
    <col min="1800" max="2045" width="9.140625" style="65"/>
    <col min="2046" max="2046" width="28.85546875" style="65" customWidth="1"/>
    <col min="2047" max="2047" width="21" style="65" customWidth="1"/>
    <col min="2048" max="2048" width="16.42578125" style="65" customWidth="1"/>
    <col min="2049" max="2049" width="14" style="65" customWidth="1"/>
    <col min="2050" max="2054" width="9.140625" style="65"/>
    <col min="2055" max="2055" width="10.140625" style="65" bestFit="1" customWidth="1"/>
    <col min="2056" max="2301" width="9.140625" style="65"/>
    <col min="2302" max="2302" width="28.85546875" style="65" customWidth="1"/>
    <col min="2303" max="2303" width="21" style="65" customWidth="1"/>
    <col min="2304" max="2304" width="16.42578125" style="65" customWidth="1"/>
    <col min="2305" max="2305" width="14" style="65" customWidth="1"/>
    <col min="2306" max="2310" width="9.140625" style="65"/>
    <col min="2311" max="2311" width="10.140625" style="65" bestFit="1" customWidth="1"/>
    <col min="2312" max="2557" width="9.140625" style="65"/>
    <col min="2558" max="2558" width="28.85546875" style="65" customWidth="1"/>
    <col min="2559" max="2559" width="21" style="65" customWidth="1"/>
    <col min="2560" max="2560" width="16.42578125" style="65" customWidth="1"/>
    <col min="2561" max="2561" width="14" style="65" customWidth="1"/>
    <col min="2562" max="2566" width="9.140625" style="65"/>
    <col min="2567" max="2567" width="10.140625" style="65" bestFit="1" customWidth="1"/>
    <col min="2568" max="2813" width="9.140625" style="65"/>
    <col min="2814" max="2814" width="28.85546875" style="65" customWidth="1"/>
    <col min="2815" max="2815" width="21" style="65" customWidth="1"/>
    <col min="2816" max="2816" width="16.42578125" style="65" customWidth="1"/>
    <col min="2817" max="2817" width="14" style="65" customWidth="1"/>
    <col min="2818" max="2822" width="9.140625" style="65"/>
    <col min="2823" max="2823" width="10.140625" style="65" bestFit="1" customWidth="1"/>
    <col min="2824" max="3069" width="9.140625" style="65"/>
    <col min="3070" max="3070" width="28.85546875" style="65" customWidth="1"/>
    <col min="3071" max="3071" width="21" style="65" customWidth="1"/>
    <col min="3072" max="3072" width="16.42578125" style="65" customWidth="1"/>
    <col min="3073" max="3073" width="14" style="65" customWidth="1"/>
    <col min="3074" max="3078" width="9.140625" style="65"/>
    <col min="3079" max="3079" width="10.140625" style="65" bestFit="1" customWidth="1"/>
    <col min="3080" max="3325" width="9.140625" style="65"/>
    <col min="3326" max="3326" width="28.85546875" style="65" customWidth="1"/>
    <col min="3327" max="3327" width="21" style="65" customWidth="1"/>
    <col min="3328" max="3328" width="16.42578125" style="65" customWidth="1"/>
    <col min="3329" max="3329" width="14" style="65" customWidth="1"/>
    <col min="3330" max="3334" width="9.140625" style="65"/>
    <col min="3335" max="3335" width="10.140625" style="65" bestFit="1" customWidth="1"/>
    <col min="3336" max="3581" width="9.140625" style="65"/>
    <col min="3582" max="3582" width="28.85546875" style="65" customWidth="1"/>
    <col min="3583" max="3583" width="21" style="65" customWidth="1"/>
    <col min="3584" max="3584" width="16.42578125" style="65" customWidth="1"/>
    <col min="3585" max="3585" width="14" style="65" customWidth="1"/>
    <col min="3586" max="3590" width="9.140625" style="65"/>
    <col min="3591" max="3591" width="10.140625" style="65" bestFit="1" customWidth="1"/>
    <col min="3592" max="3837" width="9.140625" style="65"/>
    <col min="3838" max="3838" width="28.85546875" style="65" customWidth="1"/>
    <col min="3839" max="3839" width="21" style="65" customWidth="1"/>
    <col min="3840" max="3840" width="16.42578125" style="65" customWidth="1"/>
    <col min="3841" max="3841" width="14" style="65" customWidth="1"/>
    <col min="3842" max="3846" width="9.140625" style="65"/>
    <col min="3847" max="3847" width="10.140625" style="65" bestFit="1" customWidth="1"/>
    <col min="3848" max="4093" width="9.140625" style="65"/>
    <col min="4094" max="4094" width="28.85546875" style="65" customWidth="1"/>
    <col min="4095" max="4095" width="21" style="65" customWidth="1"/>
    <col min="4096" max="4096" width="16.42578125" style="65" customWidth="1"/>
    <col min="4097" max="4097" width="14" style="65" customWidth="1"/>
    <col min="4098" max="4102" width="9.140625" style="65"/>
    <col min="4103" max="4103" width="10.140625" style="65" bestFit="1" customWidth="1"/>
    <col min="4104" max="4349" width="9.140625" style="65"/>
    <col min="4350" max="4350" width="28.85546875" style="65" customWidth="1"/>
    <col min="4351" max="4351" width="21" style="65" customWidth="1"/>
    <col min="4352" max="4352" width="16.42578125" style="65" customWidth="1"/>
    <col min="4353" max="4353" width="14" style="65" customWidth="1"/>
    <col min="4354" max="4358" width="9.140625" style="65"/>
    <col min="4359" max="4359" width="10.140625" style="65" bestFit="1" customWidth="1"/>
    <col min="4360" max="4605" width="9.140625" style="65"/>
    <col min="4606" max="4606" width="28.85546875" style="65" customWidth="1"/>
    <col min="4607" max="4607" width="21" style="65" customWidth="1"/>
    <col min="4608" max="4608" width="16.42578125" style="65" customWidth="1"/>
    <col min="4609" max="4609" width="14" style="65" customWidth="1"/>
    <col min="4610" max="4614" width="9.140625" style="65"/>
    <col min="4615" max="4615" width="10.140625" style="65" bestFit="1" customWidth="1"/>
    <col min="4616" max="4861" width="9.140625" style="65"/>
    <col min="4862" max="4862" width="28.85546875" style="65" customWidth="1"/>
    <col min="4863" max="4863" width="21" style="65" customWidth="1"/>
    <col min="4864" max="4864" width="16.42578125" style="65" customWidth="1"/>
    <col min="4865" max="4865" width="14" style="65" customWidth="1"/>
    <col min="4866" max="4870" width="9.140625" style="65"/>
    <col min="4871" max="4871" width="10.140625" style="65" bestFit="1" customWidth="1"/>
    <col min="4872" max="5117" width="9.140625" style="65"/>
    <col min="5118" max="5118" width="28.85546875" style="65" customWidth="1"/>
    <col min="5119" max="5119" width="21" style="65" customWidth="1"/>
    <col min="5120" max="5120" width="16.42578125" style="65" customWidth="1"/>
    <col min="5121" max="5121" width="14" style="65" customWidth="1"/>
    <col min="5122" max="5126" width="9.140625" style="65"/>
    <col min="5127" max="5127" width="10.140625" style="65" bestFit="1" customWidth="1"/>
    <col min="5128" max="5373" width="9.140625" style="65"/>
    <col min="5374" max="5374" width="28.85546875" style="65" customWidth="1"/>
    <col min="5375" max="5375" width="21" style="65" customWidth="1"/>
    <col min="5376" max="5376" width="16.42578125" style="65" customWidth="1"/>
    <col min="5377" max="5377" width="14" style="65" customWidth="1"/>
    <col min="5378" max="5382" width="9.140625" style="65"/>
    <col min="5383" max="5383" width="10.140625" style="65" bestFit="1" customWidth="1"/>
    <col min="5384" max="5629" width="9.140625" style="65"/>
    <col min="5630" max="5630" width="28.85546875" style="65" customWidth="1"/>
    <col min="5631" max="5631" width="21" style="65" customWidth="1"/>
    <col min="5632" max="5632" width="16.42578125" style="65" customWidth="1"/>
    <col min="5633" max="5633" width="14" style="65" customWidth="1"/>
    <col min="5634" max="5638" width="9.140625" style="65"/>
    <col min="5639" max="5639" width="10.140625" style="65" bestFit="1" customWidth="1"/>
    <col min="5640" max="5885" width="9.140625" style="65"/>
    <col min="5886" max="5886" width="28.85546875" style="65" customWidth="1"/>
    <col min="5887" max="5887" width="21" style="65" customWidth="1"/>
    <col min="5888" max="5888" width="16.42578125" style="65" customWidth="1"/>
    <col min="5889" max="5889" width="14" style="65" customWidth="1"/>
    <col min="5890" max="5894" width="9.140625" style="65"/>
    <col min="5895" max="5895" width="10.140625" style="65" bestFit="1" customWidth="1"/>
    <col min="5896" max="6141" width="9.140625" style="65"/>
    <col min="6142" max="6142" width="28.85546875" style="65" customWidth="1"/>
    <col min="6143" max="6143" width="21" style="65" customWidth="1"/>
    <col min="6144" max="6144" width="16.42578125" style="65" customWidth="1"/>
    <col min="6145" max="6145" width="14" style="65" customWidth="1"/>
    <col min="6146" max="6150" width="9.140625" style="65"/>
    <col min="6151" max="6151" width="10.140625" style="65" bestFit="1" customWidth="1"/>
    <col min="6152" max="6397" width="9.140625" style="65"/>
    <col min="6398" max="6398" width="28.85546875" style="65" customWidth="1"/>
    <col min="6399" max="6399" width="21" style="65" customWidth="1"/>
    <col min="6400" max="6400" width="16.42578125" style="65" customWidth="1"/>
    <col min="6401" max="6401" width="14" style="65" customWidth="1"/>
    <col min="6402" max="6406" width="9.140625" style="65"/>
    <col min="6407" max="6407" width="10.140625" style="65" bestFit="1" customWidth="1"/>
    <col min="6408" max="6653" width="9.140625" style="65"/>
    <col min="6654" max="6654" width="28.85546875" style="65" customWidth="1"/>
    <col min="6655" max="6655" width="21" style="65" customWidth="1"/>
    <col min="6656" max="6656" width="16.42578125" style="65" customWidth="1"/>
    <col min="6657" max="6657" width="14" style="65" customWidth="1"/>
    <col min="6658" max="6662" width="9.140625" style="65"/>
    <col min="6663" max="6663" width="10.140625" style="65" bestFit="1" customWidth="1"/>
    <col min="6664" max="6909" width="9.140625" style="65"/>
    <col min="6910" max="6910" width="28.85546875" style="65" customWidth="1"/>
    <col min="6911" max="6911" width="21" style="65" customWidth="1"/>
    <col min="6912" max="6912" width="16.42578125" style="65" customWidth="1"/>
    <col min="6913" max="6913" width="14" style="65" customWidth="1"/>
    <col min="6914" max="6918" width="9.140625" style="65"/>
    <col min="6919" max="6919" width="10.140625" style="65" bestFit="1" customWidth="1"/>
    <col min="6920" max="7165" width="9.140625" style="65"/>
    <col min="7166" max="7166" width="28.85546875" style="65" customWidth="1"/>
    <col min="7167" max="7167" width="21" style="65" customWidth="1"/>
    <col min="7168" max="7168" width="16.42578125" style="65" customWidth="1"/>
    <col min="7169" max="7169" width="14" style="65" customWidth="1"/>
    <col min="7170" max="7174" width="9.140625" style="65"/>
    <col min="7175" max="7175" width="10.140625" style="65" bestFit="1" customWidth="1"/>
    <col min="7176" max="7421" width="9.140625" style="65"/>
    <col min="7422" max="7422" width="28.85546875" style="65" customWidth="1"/>
    <col min="7423" max="7423" width="21" style="65" customWidth="1"/>
    <col min="7424" max="7424" width="16.42578125" style="65" customWidth="1"/>
    <col min="7425" max="7425" width="14" style="65" customWidth="1"/>
    <col min="7426" max="7430" width="9.140625" style="65"/>
    <col min="7431" max="7431" width="10.140625" style="65" bestFit="1" customWidth="1"/>
    <col min="7432" max="7677" width="9.140625" style="65"/>
    <col min="7678" max="7678" width="28.85546875" style="65" customWidth="1"/>
    <col min="7679" max="7679" width="21" style="65" customWidth="1"/>
    <col min="7680" max="7680" width="16.42578125" style="65" customWidth="1"/>
    <col min="7681" max="7681" width="14" style="65" customWidth="1"/>
    <col min="7682" max="7686" width="9.140625" style="65"/>
    <col min="7687" max="7687" width="10.140625" style="65" bestFit="1" customWidth="1"/>
    <col min="7688" max="7933" width="9.140625" style="65"/>
    <col min="7934" max="7934" width="28.85546875" style="65" customWidth="1"/>
    <col min="7935" max="7935" width="21" style="65" customWidth="1"/>
    <col min="7936" max="7936" width="16.42578125" style="65" customWidth="1"/>
    <col min="7937" max="7937" width="14" style="65" customWidth="1"/>
    <col min="7938" max="7942" width="9.140625" style="65"/>
    <col min="7943" max="7943" width="10.140625" style="65" bestFit="1" customWidth="1"/>
    <col min="7944" max="8189" width="9.140625" style="65"/>
    <col min="8190" max="8190" width="28.85546875" style="65" customWidth="1"/>
    <col min="8191" max="8191" width="21" style="65" customWidth="1"/>
    <col min="8192" max="8192" width="16.42578125" style="65" customWidth="1"/>
    <col min="8193" max="8193" width="14" style="65" customWidth="1"/>
    <col min="8194" max="8198" width="9.140625" style="65"/>
    <col min="8199" max="8199" width="10.140625" style="65" bestFit="1" customWidth="1"/>
    <col min="8200" max="8445" width="9.140625" style="65"/>
    <col min="8446" max="8446" width="28.85546875" style="65" customWidth="1"/>
    <col min="8447" max="8447" width="21" style="65" customWidth="1"/>
    <col min="8448" max="8448" width="16.42578125" style="65" customWidth="1"/>
    <col min="8449" max="8449" width="14" style="65" customWidth="1"/>
    <col min="8450" max="8454" width="9.140625" style="65"/>
    <col min="8455" max="8455" width="10.140625" style="65" bestFit="1" customWidth="1"/>
    <col min="8456" max="8701" width="9.140625" style="65"/>
    <col min="8702" max="8702" width="28.85546875" style="65" customWidth="1"/>
    <col min="8703" max="8703" width="21" style="65" customWidth="1"/>
    <col min="8704" max="8704" width="16.42578125" style="65" customWidth="1"/>
    <col min="8705" max="8705" width="14" style="65" customWidth="1"/>
    <col min="8706" max="8710" width="9.140625" style="65"/>
    <col min="8711" max="8711" width="10.140625" style="65" bestFit="1" customWidth="1"/>
    <col min="8712" max="8957" width="9.140625" style="65"/>
    <col min="8958" max="8958" width="28.85546875" style="65" customWidth="1"/>
    <col min="8959" max="8959" width="21" style="65" customWidth="1"/>
    <col min="8960" max="8960" width="16.42578125" style="65" customWidth="1"/>
    <col min="8961" max="8961" width="14" style="65" customWidth="1"/>
    <col min="8962" max="8966" width="9.140625" style="65"/>
    <col min="8967" max="8967" width="10.140625" style="65" bestFit="1" customWidth="1"/>
    <col min="8968" max="9213" width="9.140625" style="65"/>
    <col min="9214" max="9214" width="28.85546875" style="65" customWidth="1"/>
    <col min="9215" max="9215" width="21" style="65" customWidth="1"/>
    <col min="9216" max="9216" width="16.42578125" style="65" customWidth="1"/>
    <col min="9217" max="9217" width="14" style="65" customWidth="1"/>
    <col min="9218" max="9222" width="9.140625" style="65"/>
    <col min="9223" max="9223" width="10.140625" style="65" bestFit="1" customWidth="1"/>
    <col min="9224" max="9469" width="9.140625" style="65"/>
    <col min="9470" max="9470" width="28.85546875" style="65" customWidth="1"/>
    <col min="9471" max="9471" width="21" style="65" customWidth="1"/>
    <col min="9472" max="9472" width="16.42578125" style="65" customWidth="1"/>
    <col min="9473" max="9473" width="14" style="65" customWidth="1"/>
    <col min="9474" max="9478" width="9.140625" style="65"/>
    <col min="9479" max="9479" width="10.140625" style="65" bestFit="1" customWidth="1"/>
    <col min="9480" max="9725" width="9.140625" style="65"/>
    <col min="9726" max="9726" width="28.85546875" style="65" customWidth="1"/>
    <col min="9727" max="9727" width="21" style="65" customWidth="1"/>
    <col min="9728" max="9728" width="16.42578125" style="65" customWidth="1"/>
    <col min="9729" max="9729" width="14" style="65" customWidth="1"/>
    <col min="9730" max="9734" width="9.140625" style="65"/>
    <col min="9735" max="9735" width="10.140625" style="65" bestFit="1" customWidth="1"/>
    <col min="9736" max="9981" width="9.140625" style="65"/>
    <col min="9982" max="9982" width="28.85546875" style="65" customWidth="1"/>
    <col min="9983" max="9983" width="21" style="65" customWidth="1"/>
    <col min="9984" max="9984" width="16.42578125" style="65" customWidth="1"/>
    <col min="9985" max="9985" width="14" style="65" customWidth="1"/>
    <col min="9986" max="9990" width="9.140625" style="65"/>
    <col min="9991" max="9991" width="10.140625" style="65" bestFit="1" customWidth="1"/>
    <col min="9992" max="10237" width="9.140625" style="65"/>
    <col min="10238" max="10238" width="28.85546875" style="65" customWidth="1"/>
    <col min="10239" max="10239" width="21" style="65" customWidth="1"/>
    <col min="10240" max="10240" width="16.42578125" style="65" customWidth="1"/>
    <col min="10241" max="10241" width="14" style="65" customWidth="1"/>
    <col min="10242" max="10246" width="9.140625" style="65"/>
    <col min="10247" max="10247" width="10.140625" style="65" bestFit="1" customWidth="1"/>
    <col min="10248" max="10493" width="9.140625" style="65"/>
    <col min="10494" max="10494" width="28.85546875" style="65" customWidth="1"/>
    <col min="10495" max="10495" width="21" style="65" customWidth="1"/>
    <col min="10496" max="10496" width="16.42578125" style="65" customWidth="1"/>
    <col min="10497" max="10497" width="14" style="65" customWidth="1"/>
    <col min="10498" max="10502" width="9.140625" style="65"/>
    <col min="10503" max="10503" width="10.140625" style="65" bestFit="1" customWidth="1"/>
    <col min="10504" max="10749" width="9.140625" style="65"/>
    <col min="10750" max="10750" width="28.85546875" style="65" customWidth="1"/>
    <col min="10751" max="10751" width="21" style="65" customWidth="1"/>
    <col min="10752" max="10752" width="16.42578125" style="65" customWidth="1"/>
    <col min="10753" max="10753" width="14" style="65" customWidth="1"/>
    <col min="10754" max="10758" width="9.140625" style="65"/>
    <col min="10759" max="10759" width="10.140625" style="65" bestFit="1" customWidth="1"/>
    <col min="10760" max="11005" width="9.140625" style="65"/>
    <col min="11006" max="11006" width="28.85546875" style="65" customWidth="1"/>
    <col min="11007" max="11007" width="21" style="65" customWidth="1"/>
    <col min="11008" max="11008" width="16.42578125" style="65" customWidth="1"/>
    <col min="11009" max="11009" width="14" style="65" customWidth="1"/>
    <col min="11010" max="11014" width="9.140625" style="65"/>
    <col min="11015" max="11015" width="10.140625" style="65" bestFit="1" customWidth="1"/>
    <col min="11016" max="11261" width="9.140625" style="65"/>
    <col min="11262" max="11262" width="28.85546875" style="65" customWidth="1"/>
    <col min="11263" max="11263" width="21" style="65" customWidth="1"/>
    <col min="11264" max="11264" width="16.42578125" style="65" customWidth="1"/>
    <col min="11265" max="11265" width="14" style="65" customWidth="1"/>
    <col min="11266" max="11270" width="9.140625" style="65"/>
    <col min="11271" max="11271" width="10.140625" style="65" bestFit="1" customWidth="1"/>
    <col min="11272" max="11517" width="9.140625" style="65"/>
    <col min="11518" max="11518" width="28.85546875" style="65" customWidth="1"/>
    <col min="11519" max="11519" width="21" style="65" customWidth="1"/>
    <col min="11520" max="11520" width="16.42578125" style="65" customWidth="1"/>
    <col min="11521" max="11521" width="14" style="65" customWidth="1"/>
    <col min="11522" max="11526" width="9.140625" style="65"/>
    <col min="11527" max="11527" width="10.140625" style="65" bestFit="1" customWidth="1"/>
    <col min="11528" max="11773" width="9.140625" style="65"/>
    <col min="11774" max="11774" width="28.85546875" style="65" customWidth="1"/>
    <col min="11775" max="11775" width="21" style="65" customWidth="1"/>
    <col min="11776" max="11776" width="16.42578125" style="65" customWidth="1"/>
    <col min="11777" max="11777" width="14" style="65" customWidth="1"/>
    <col min="11778" max="11782" width="9.140625" style="65"/>
    <col min="11783" max="11783" width="10.140625" style="65" bestFit="1" customWidth="1"/>
    <col min="11784" max="12029" width="9.140625" style="65"/>
    <col min="12030" max="12030" width="28.85546875" style="65" customWidth="1"/>
    <col min="12031" max="12031" width="21" style="65" customWidth="1"/>
    <col min="12032" max="12032" width="16.42578125" style="65" customWidth="1"/>
    <col min="12033" max="12033" width="14" style="65" customWidth="1"/>
    <col min="12034" max="12038" width="9.140625" style="65"/>
    <col min="12039" max="12039" width="10.140625" style="65" bestFit="1" customWidth="1"/>
    <col min="12040" max="12285" width="9.140625" style="65"/>
    <col min="12286" max="12286" width="28.85546875" style="65" customWidth="1"/>
    <col min="12287" max="12287" width="21" style="65" customWidth="1"/>
    <col min="12288" max="12288" width="16.42578125" style="65" customWidth="1"/>
    <col min="12289" max="12289" width="14" style="65" customWidth="1"/>
    <col min="12290" max="12294" width="9.140625" style="65"/>
    <col min="12295" max="12295" width="10.140625" style="65" bestFit="1" customWidth="1"/>
    <col min="12296" max="12541" width="9.140625" style="65"/>
    <col min="12542" max="12542" width="28.85546875" style="65" customWidth="1"/>
    <col min="12543" max="12543" width="21" style="65" customWidth="1"/>
    <col min="12544" max="12544" width="16.42578125" style="65" customWidth="1"/>
    <col min="12545" max="12545" width="14" style="65" customWidth="1"/>
    <col min="12546" max="12550" width="9.140625" style="65"/>
    <col min="12551" max="12551" width="10.140625" style="65" bestFit="1" customWidth="1"/>
    <col min="12552" max="12797" width="9.140625" style="65"/>
    <col min="12798" max="12798" width="28.85546875" style="65" customWidth="1"/>
    <col min="12799" max="12799" width="21" style="65" customWidth="1"/>
    <col min="12800" max="12800" width="16.42578125" style="65" customWidth="1"/>
    <col min="12801" max="12801" width="14" style="65" customWidth="1"/>
    <col min="12802" max="12806" width="9.140625" style="65"/>
    <col min="12807" max="12807" width="10.140625" style="65" bestFit="1" customWidth="1"/>
    <col min="12808" max="13053" width="9.140625" style="65"/>
    <col min="13054" max="13054" width="28.85546875" style="65" customWidth="1"/>
    <col min="13055" max="13055" width="21" style="65" customWidth="1"/>
    <col min="13056" max="13056" width="16.42578125" style="65" customWidth="1"/>
    <col min="13057" max="13057" width="14" style="65" customWidth="1"/>
    <col min="13058" max="13062" width="9.140625" style="65"/>
    <col min="13063" max="13063" width="10.140625" style="65" bestFit="1" customWidth="1"/>
    <col min="13064" max="13309" width="9.140625" style="65"/>
    <col min="13310" max="13310" width="28.85546875" style="65" customWidth="1"/>
    <col min="13311" max="13311" width="21" style="65" customWidth="1"/>
    <col min="13312" max="13312" width="16.42578125" style="65" customWidth="1"/>
    <col min="13313" max="13313" width="14" style="65" customWidth="1"/>
    <col min="13314" max="13318" width="9.140625" style="65"/>
    <col min="13319" max="13319" width="10.140625" style="65" bestFit="1" customWidth="1"/>
    <col min="13320" max="13565" width="9.140625" style="65"/>
    <col min="13566" max="13566" width="28.85546875" style="65" customWidth="1"/>
    <col min="13567" max="13567" width="21" style="65" customWidth="1"/>
    <col min="13568" max="13568" width="16.42578125" style="65" customWidth="1"/>
    <col min="13569" max="13569" width="14" style="65" customWidth="1"/>
    <col min="13570" max="13574" width="9.140625" style="65"/>
    <col min="13575" max="13575" width="10.140625" style="65" bestFit="1" customWidth="1"/>
    <col min="13576" max="13821" width="9.140625" style="65"/>
    <col min="13822" max="13822" width="28.85546875" style="65" customWidth="1"/>
    <col min="13823" max="13823" width="21" style="65" customWidth="1"/>
    <col min="13824" max="13824" width="16.42578125" style="65" customWidth="1"/>
    <col min="13825" max="13825" width="14" style="65" customWidth="1"/>
    <col min="13826" max="13830" width="9.140625" style="65"/>
    <col min="13831" max="13831" width="10.140625" style="65" bestFit="1" customWidth="1"/>
    <col min="13832" max="14077" width="9.140625" style="65"/>
    <col min="14078" max="14078" width="28.85546875" style="65" customWidth="1"/>
    <col min="14079" max="14079" width="21" style="65" customWidth="1"/>
    <col min="14080" max="14080" width="16.42578125" style="65" customWidth="1"/>
    <col min="14081" max="14081" width="14" style="65" customWidth="1"/>
    <col min="14082" max="14086" width="9.140625" style="65"/>
    <col min="14087" max="14087" width="10.140625" style="65" bestFit="1" customWidth="1"/>
    <col min="14088" max="14333" width="9.140625" style="65"/>
    <col min="14334" max="14334" width="28.85546875" style="65" customWidth="1"/>
    <col min="14335" max="14335" width="21" style="65" customWidth="1"/>
    <col min="14336" max="14336" width="16.42578125" style="65" customWidth="1"/>
    <col min="14337" max="14337" width="14" style="65" customWidth="1"/>
    <col min="14338" max="14342" width="9.140625" style="65"/>
    <col min="14343" max="14343" width="10.140625" style="65" bestFit="1" customWidth="1"/>
    <col min="14344" max="14589" width="9.140625" style="65"/>
    <col min="14590" max="14590" width="28.85546875" style="65" customWidth="1"/>
    <col min="14591" max="14591" width="21" style="65" customWidth="1"/>
    <col min="14592" max="14592" width="16.42578125" style="65" customWidth="1"/>
    <col min="14593" max="14593" width="14" style="65" customWidth="1"/>
    <col min="14594" max="14598" width="9.140625" style="65"/>
    <col min="14599" max="14599" width="10.140625" style="65" bestFit="1" customWidth="1"/>
    <col min="14600" max="14845" width="9.140625" style="65"/>
    <col min="14846" max="14846" width="28.85546875" style="65" customWidth="1"/>
    <col min="14847" max="14847" width="21" style="65" customWidth="1"/>
    <col min="14848" max="14848" width="16.42578125" style="65" customWidth="1"/>
    <col min="14849" max="14849" width="14" style="65" customWidth="1"/>
    <col min="14850" max="14854" width="9.140625" style="65"/>
    <col min="14855" max="14855" width="10.140625" style="65" bestFit="1" customWidth="1"/>
    <col min="14856" max="15101" width="9.140625" style="65"/>
    <col min="15102" max="15102" width="28.85546875" style="65" customWidth="1"/>
    <col min="15103" max="15103" width="21" style="65" customWidth="1"/>
    <col min="15104" max="15104" width="16.42578125" style="65" customWidth="1"/>
    <col min="15105" max="15105" width="14" style="65" customWidth="1"/>
    <col min="15106" max="15110" width="9.140625" style="65"/>
    <col min="15111" max="15111" width="10.140625" style="65" bestFit="1" customWidth="1"/>
    <col min="15112" max="15357" width="9.140625" style="65"/>
    <col min="15358" max="15358" width="28.85546875" style="65" customWidth="1"/>
    <col min="15359" max="15359" width="21" style="65" customWidth="1"/>
    <col min="15360" max="15360" width="16.42578125" style="65" customWidth="1"/>
    <col min="15361" max="15361" width="14" style="65" customWidth="1"/>
    <col min="15362" max="15366" width="9.140625" style="65"/>
    <col min="15367" max="15367" width="10.140625" style="65" bestFit="1" customWidth="1"/>
    <col min="15368" max="15613" width="9.140625" style="65"/>
    <col min="15614" max="15614" width="28.85546875" style="65" customWidth="1"/>
    <col min="15615" max="15615" width="21" style="65" customWidth="1"/>
    <col min="15616" max="15616" width="16.42578125" style="65" customWidth="1"/>
    <col min="15617" max="15617" width="14" style="65" customWidth="1"/>
    <col min="15618" max="15622" width="9.140625" style="65"/>
    <col min="15623" max="15623" width="10.140625" style="65" bestFit="1" customWidth="1"/>
    <col min="15624" max="15869" width="9.140625" style="65"/>
    <col min="15870" max="15870" width="28.85546875" style="65" customWidth="1"/>
    <col min="15871" max="15871" width="21" style="65" customWidth="1"/>
    <col min="15872" max="15872" width="16.42578125" style="65" customWidth="1"/>
    <col min="15873" max="15873" width="14" style="65" customWidth="1"/>
    <col min="15874" max="15878" width="9.140625" style="65"/>
    <col min="15879" max="15879" width="10.140625" style="65" bestFit="1" customWidth="1"/>
    <col min="15880" max="16125" width="9.140625" style="65"/>
    <col min="16126" max="16126" width="28.85546875" style="65" customWidth="1"/>
    <col min="16127" max="16127" width="21" style="65" customWidth="1"/>
    <col min="16128" max="16128" width="16.42578125" style="65" customWidth="1"/>
    <col min="16129" max="16129" width="14" style="65" customWidth="1"/>
    <col min="16130" max="16134" width="9.140625" style="65"/>
    <col min="16135" max="16135" width="10.140625" style="65" bestFit="1" customWidth="1"/>
    <col min="16136" max="16384" width="9.140625" style="65"/>
  </cols>
  <sheetData>
    <row r="1" spans="1:9">
      <c r="A1" s="48" t="s">
        <v>167</v>
      </c>
    </row>
    <row r="2" spans="1:9">
      <c r="A2" s="14"/>
      <c r="B2" s="14"/>
      <c r="C2" s="14"/>
      <c r="D2" s="14"/>
      <c r="E2" s="14"/>
      <c r="F2" s="14"/>
      <c r="G2" s="14"/>
      <c r="I2" s="14"/>
    </row>
    <row r="3" spans="1:9" ht="51">
      <c r="A3" s="167" t="s">
        <v>65</v>
      </c>
      <c r="B3" s="167" t="s">
        <v>67</v>
      </c>
      <c r="C3" s="167" t="s">
        <v>78</v>
      </c>
      <c r="D3" s="167"/>
      <c r="E3" s="85" t="s">
        <v>153</v>
      </c>
      <c r="F3" s="85" t="s">
        <v>158</v>
      </c>
      <c r="G3" s="167"/>
      <c r="H3" s="85" t="s">
        <v>156</v>
      </c>
      <c r="I3" s="85" t="s">
        <v>157</v>
      </c>
    </row>
    <row r="4" spans="1:9">
      <c r="A4" s="189"/>
      <c r="B4" s="189"/>
      <c r="C4" s="189"/>
      <c r="D4" s="189"/>
      <c r="E4" s="182" t="s">
        <v>154</v>
      </c>
      <c r="F4" s="182"/>
      <c r="G4" s="189"/>
      <c r="H4" s="182" t="s">
        <v>155</v>
      </c>
      <c r="I4" s="182"/>
    </row>
    <row r="6" spans="1:9" ht="15">
      <c r="A6" s="49" t="s">
        <v>168</v>
      </c>
      <c r="B6" s="50">
        <v>9872159</v>
      </c>
      <c r="C6" s="51">
        <v>2.3E-2</v>
      </c>
      <c r="D6" s="52"/>
      <c r="E6" s="50">
        <v>184004</v>
      </c>
      <c r="F6" s="50">
        <v>178931</v>
      </c>
      <c r="G6" s="50"/>
      <c r="H6" s="53">
        <v>54</v>
      </c>
      <c r="I6" s="54">
        <v>55.17</v>
      </c>
    </row>
    <row r="7" spans="1:9" ht="27.75">
      <c r="A7" s="55" t="s">
        <v>169</v>
      </c>
      <c r="B7" s="50">
        <v>14164402</v>
      </c>
      <c r="C7" s="51">
        <v>3.3000000000000002E-2</v>
      </c>
      <c r="D7" s="52"/>
      <c r="E7" s="50">
        <v>214893</v>
      </c>
      <c r="F7" s="50">
        <v>263852</v>
      </c>
      <c r="G7" s="50"/>
      <c r="H7" s="53">
        <v>66</v>
      </c>
      <c r="I7" s="54">
        <v>53.68</v>
      </c>
    </row>
    <row r="8" spans="1:9" ht="15">
      <c r="A8" s="55" t="s">
        <v>170</v>
      </c>
      <c r="B8" s="50">
        <v>59876788</v>
      </c>
      <c r="C8" s="51">
        <v>0.13950000000000001</v>
      </c>
      <c r="D8" s="52"/>
      <c r="E8" s="50">
        <v>1218816</v>
      </c>
      <c r="F8" s="50">
        <v>893933</v>
      </c>
      <c r="G8" s="50"/>
      <c r="H8" s="53">
        <v>49</v>
      </c>
      <c r="I8" s="54">
        <v>66.98</v>
      </c>
    </row>
    <row r="9" spans="1:9" ht="27.75">
      <c r="A9" s="55" t="s">
        <v>171</v>
      </c>
      <c r="B9" s="50">
        <v>11803668</v>
      </c>
      <c r="C9" s="51">
        <v>2.75E-2</v>
      </c>
      <c r="D9" s="52"/>
      <c r="E9" s="50">
        <v>224483</v>
      </c>
      <c r="F9" s="50">
        <v>527524</v>
      </c>
      <c r="G9" s="50"/>
      <c r="H9" s="53">
        <v>53</v>
      </c>
      <c r="I9" s="54">
        <v>22.38</v>
      </c>
    </row>
    <row r="10" spans="1:9">
      <c r="A10" s="49" t="s">
        <v>39</v>
      </c>
      <c r="B10" s="50">
        <v>22748887</v>
      </c>
      <c r="C10" s="51">
        <v>5.2999999999999999E-2</v>
      </c>
      <c r="D10" s="52"/>
      <c r="E10" s="50">
        <v>247653</v>
      </c>
      <c r="F10" s="50">
        <v>227833</v>
      </c>
      <c r="G10" s="50"/>
      <c r="H10" s="53">
        <v>92</v>
      </c>
      <c r="I10" s="54">
        <v>99.85</v>
      </c>
    </row>
    <row r="11" spans="1:9">
      <c r="A11" s="49" t="s">
        <v>79</v>
      </c>
      <c r="B11" s="50">
        <v>17211894</v>
      </c>
      <c r="C11" s="51">
        <v>4.0099999999999997E-2</v>
      </c>
      <c r="D11" s="52"/>
      <c r="E11" s="50">
        <v>62266</v>
      </c>
      <c r="F11" s="50">
        <v>37806</v>
      </c>
      <c r="G11" s="50"/>
      <c r="H11" s="53">
        <v>276</v>
      </c>
      <c r="I11" s="54">
        <v>455.27</v>
      </c>
    </row>
    <row r="12" spans="1:9">
      <c r="A12" s="49" t="s">
        <v>80</v>
      </c>
      <c r="B12" s="50">
        <v>11288599</v>
      </c>
      <c r="C12" s="51">
        <v>2.63E-2</v>
      </c>
      <c r="D12" s="52"/>
      <c r="E12" s="50">
        <v>96768</v>
      </c>
      <c r="F12" s="50">
        <v>68441</v>
      </c>
      <c r="G12" s="50"/>
      <c r="H12" s="53">
        <v>117</v>
      </c>
      <c r="I12" s="54">
        <v>164.94</v>
      </c>
    </row>
    <row r="13" spans="1:9">
      <c r="A13" s="49"/>
      <c r="B13" s="50"/>
      <c r="C13" s="51"/>
      <c r="D13" s="52"/>
      <c r="E13" s="50"/>
      <c r="F13" s="50"/>
      <c r="G13" s="50"/>
      <c r="H13" s="53"/>
      <c r="I13" s="54"/>
    </row>
    <row r="14" spans="1:9">
      <c r="A14" s="56" t="s">
        <v>95</v>
      </c>
      <c r="B14" s="50"/>
      <c r="C14" s="51"/>
      <c r="D14" s="52"/>
      <c r="E14" s="50"/>
      <c r="F14" s="50"/>
      <c r="G14" s="50"/>
      <c r="H14" s="53"/>
      <c r="I14" s="54"/>
    </row>
    <row r="15" spans="1:9" ht="15">
      <c r="A15" s="57" t="s">
        <v>172</v>
      </c>
      <c r="B15" s="50">
        <v>44210102</v>
      </c>
      <c r="C15" s="51">
        <v>0.10299999999999999</v>
      </c>
      <c r="D15" s="52"/>
      <c r="E15" s="50">
        <v>588704</v>
      </c>
      <c r="F15" s="50">
        <v>475318</v>
      </c>
      <c r="G15" s="50"/>
      <c r="H15" s="53">
        <v>75</v>
      </c>
      <c r="I15" s="54">
        <v>93.01</v>
      </c>
    </row>
    <row r="16" spans="1:9" ht="15">
      <c r="A16" s="58" t="s">
        <v>173</v>
      </c>
      <c r="B16" s="50">
        <v>13305953</v>
      </c>
      <c r="C16" s="51">
        <v>3.1E-2</v>
      </c>
      <c r="D16" s="52"/>
      <c r="E16" s="50">
        <v>190000</v>
      </c>
      <c r="F16" s="50">
        <v>110447</v>
      </c>
      <c r="G16" s="50"/>
      <c r="H16" s="53">
        <v>70</v>
      </c>
      <c r="I16" s="54">
        <v>120.47</v>
      </c>
    </row>
    <row r="17" spans="1:9">
      <c r="A17" s="58" t="s">
        <v>96</v>
      </c>
      <c r="B17" s="50">
        <v>12876729</v>
      </c>
      <c r="C17" s="51">
        <v>0.03</v>
      </c>
      <c r="D17" s="52"/>
      <c r="E17" s="50">
        <v>108000</v>
      </c>
      <c r="F17" s="50">
        <v>62820</v>
      </c>
      <c r="G17" s="50"/>
      <c r="H17" s="53">
        <v>119</v>
      </c>
      <c r="I17" s="54">
        <v>204.98</v>
      </c>
    </row>
    <row r="18" spans="1:9">
      <c r="A18" s="59"/>
      <c r="B18" s="60"/>
      <c r="C18" s="61"/>
      <c r="D18" s="62"/>
      <c r="E18" s="63"/>
      <c r="F18" s="60"/>
      <c r="G18" s="60"/>
      <c r="H18" s="53"/>
      <c r="I18" s="63"/>
    </row>
    <row r="19" spans="1:9">
      <c r="A19" s="64" t="s">
        <v>81</v>
      </c>
      <c r="B19" s="63"/>
      <c r="C19" s="61"/>
      <c r="D19" s="63"/>
      <c r="E19" s="63"/>
      <c r="F19" s="63"/>
      <c r="G19" s="63"/>
      <c r="H19" s="53"/>
      <c r="I19" s="63"/>
    </row>
    <row r="20" spans="1:9">
      <c r="A20" s="58" t="s">
        <v>94</v>
      </c>
      <c r="B20" s="50">
        <v>75114251</v>
      </c>
      <c r="C20" s="51">
        <v>0.17499999999999999</v>
      </c>
      <c r="D20" s="52"/>
      <c r="E20" s="50">
        <v>1878421</v>
      </c>
      <c r="F20" s="50">
        <v>860281</v>
      </c>
      <c r="G20" s="50"/>
      <c r="H20" s="53">
        <v>40</v>
      </c>
      <c r="I20" s="54">
        <v>87.31</v>
      </c>
    </row>
    <row r="21" spans="1:9">
      <c r="A21" s="58" t="s">
        <v>82</v>
      </c>
      <c r="B21" s="50">
        <v>9872159</v>
      </c>
      <c r="C21" s="51">
        <v>2.3E-2</v>
      </c>
      <c r="D21" s="52"/>
      <c r="E21" s="50">
        <v>312091</v>
      </c>
      <c r="F21" s="50">
        <v>218788</v>
      </c>
      <c r="G21" s="50"/>
      <c r="H21" s="53">
        <v>32</v>
      </c>
      <c r="I21" s="54">
        <v>45.12</v>
      </c>
    </row>
    <row r="22" spans="1:9">
      <c r="A22" s="58" t="s">
        <v>93</v>
      </c>
      <c r="B22" s="50">
        <v>4120553</v>
      </c>
      <c r="C22" s="51">
        <v>9.5999999999999992E-3</v>
      </c>
      <c r="D22" s="52"/>
      <c r="E22" s="50">
        <v>277000</v>
      </c>
      <c r="F22" s="50">
        <v>49976</v>
      </c>
      <c r="G22" s="50"/>
      <c r="H22" s="53">
        <v>15</v>
      </c>
      <c r="I22" s="54">
        <v>82.45</v>
      </c>
    </row>
    <row r="23" spans="1:9">
      <c r="B23" s="63"/>
      <c r="C23" s="61"/>
      <c r="D23" s="63"/>
      <c r="E23" s="63"/>
      <c r="F23" s="63"/>
      <c r="G23" s="63"/>
      <c r="H23" s="53"/>
      <c r="I23" s="63"/>
    </row>
    <row r="24" spans="1:9">
      <c r="A24" s="64" t="s">
        <v>48</v>
      </c>
      <c r="B24" s="63"/>
      <c r="C24" s="61"/>
      <c r="D24" s="63"/>
      <c r="E24" s="63"/>
      <c r="F24" s="63"/>
      <c r="G24" s="63"/>
      <c r="H24" s="53"/>
      <c r="I24" s="63"/>
    </row>
    <row r="25" spans="1:9" ht="38.25">
      <c r="A25" s="66" t="s">
        <v>83</v>
      </c>
      <c r="B25" s="50">
        <v>40776308</v>
      </c>
      <c r="C25" s="51">
        <v>9.5000000000000001E-2</v>
      </c>
      <c r="D25" s="52"/>
      <c r="E25" s="50">
        <v>320338</v>
      </c>
      <c r="F25" s="50">
        <v>186025</v>
      </c>
      <c r="G25" s="50"/>
      <c r="H25" s="53">
        <v>127</v>
      </c>
      <c r="I25" s="54">
        <v>206</v>
      </c>
    </row>
    <row r="26" spans="1:9" ht="38.25">
      <c r="A26" s="66" t="s">
        <v>92</v>
      </c>
      <c r="B26" s="50" t="s">
        <v>33</v>
      </c>
      <c r="C26" s="67" t="s">
        <v>97</v>
      </c>
      <c r="D26" s="67"/>
      <c r="E26" s="50" t="s">
        <v>33</v>
      </c>
      <c r="F26" s="50">
        <v>9930</v>
      </c>
      <c r="G26" s="50"/>
      <c r="H26" s="50" t="s">
        <v>33</v>
      </c>
      <c r="I26" s="54">
        <v>247.2</v>
      </c>
    </row>
    <row r="27" spans="1:9">
      <c r="A27" s="69"/>
      <c r="B27" s="50"/>
      <c r="C27" s="67"/>
      <c r="D27" s="67"/>
      <c r="E27" s="54"/>
      <c r="F27" s="50"/>
      <c r="G27" s="50"/>
      <c r="H27" s="53"/>
      <c r="I27" s="54"/>
    </row>
    <row r="28" spans="1:9" ht="38.25">
      <c r="A28" s="69" t="s">
        <v>84</v>
      </c>
      <c r="B28" s="50">
        <v>66958989</v>
      </c>
      <c r="C28" s="51">
        <v>0.156</v>
      </c>
      <c r="D28" s="52"/>
      <c r="E28" s="50">
        <v>1241850</v>
      </c>
      <c r="F28" s="50">
        <v>62059</v>
      </c>
      <c r="G28" s="50"/>
      <c r="H28" s="53">
        <v>54</v>
      </c>
      <c r="I28" s="54">
        <v>53.54</v>
      </c>
    </row>
    <row r="29" spans="1:9" ht="38.25">
      <c r="A29" s="66" t="s">
        <v>86</v>
      </c>
      <c r="B29" s="50" t="s">
        <v>33</v>
      </c>
      <c r="C29" s="67" t="s">
        <v>98</v>
      </c>
      <c r="D29" s="67"/>
      <c r="E29" s="50" t="s">
        <v>33</v>
      </c>
      <c r="F29" s="50">
        <v>172426</v>
      </c>
      <c r="G29" s="50"/>
      <c r="H29" s="50" t="s">
        <v>33</v>
      </c>
      <c r="I29" s="70">
        <v>69.599999999999994</v>
      </c>
    </row>
    <row r="30" spans="1:9" ht="51">
      <c r="A30" s="66" t="s">
        <v>87</v>
      </c>
      <c r="B30" s="50" t="s">
        <v>33</v>
      </c>
      <c r="C30" s="67" t="s">
        <v>98</v>
      </c>
      <c r="D30" s="67"/>
      <c r="E30" s="50" t="s">
        <v>33</v>
      </c>
      <c r="F30" s="50">
        <v>26515</v>
      </c>
      <c r="G30" s="50"/>
      <c r="H30" s="50" t="s">
        <v>33</v>
      </c>
      <c r="I30" s="70">
        <v>69.599999999999994</v>
      </c>
    </row>
    <row r="31" spans="1:9" ht="51">
      <c r="A31" s="66" t="s">
        <v>88</v>
      </c>
      <c r="B31" s="50" t="s">
        <v>33</v>
      </c>
      <c r="C31" s="67" t="s">
        <v>98</v>
      </c>
      <c r="D31" s="67"/>
      <c r="E31" s="50" t="s">
        <v>33</v>
      </c>
      <c r="F31" s="50">
        <v>698106</v>
      </c>
      <c r="G31" s="50"/>
      <c r="H31" s="50" t="s">
        <v>33</v>
      </c>
      <c r="I31" s="70">
        <v>69.599999999999994</v>
      </c>
    </row>
    <row r="32" spans="1:9" ht="38.25">
      <c r="A32" s="66" t="s">
        <v>89</v>
      </c>
      <c r="B32" s="50" t="s">
        <v>33</v>
      </c>
      <c r="C32" s="67" t="s">
        <v>99</v>
      </c>
      <c r="D32" s="67"/>
      <c r="E32" s="50" t="s">
        <v>33</v>
      </c>
      <c r="F32" s="50">
        <v>15021</v>
      </c>
      <c r="G32" s="50"/>
      <c r="H32" s="50" t="s">
        <v>33</v>
      </c>
      <c r="I32" s="70">
        <v>80.3</v>
      </c>
    </row>
    <row r="33" spans="1:9">
      <c r="A33" s="69"/>
      <c r="B33" s="63"/>
      <c r="C33" s="67"/>
      <c r="D33" s="67"/>
      <c r="E33" s="54"/>
      <c r="F33" s="50"/>
      <c r="G33" s="50"/>
      <c r="H33" s="53"/>
      <c r="I33" s="54"/>
    </row>
    <row r="34" spans="1:9">
      <c r="A34" s="64" t="s">
        <v>85</v>
      </c>
      <c r="B34" s="63"/>
      <c r="C34" s="67"/>
      <c r="D34" s="67"/>
      <c r="E34" s="54"/>
      <c r="F34" s="50"/>
      <c r="G34" s="50"/>
      <c r="H34" s="53"/>
      <c r="I34" s="54"/>
    </row>
    <row r="35" spans="1:9">
      <c r="A35" s="69" t="s">
        <v>90</v>
      </c>
      <c r="B35" s="50">
        <v>9485857</v>
      </c>
      <c r="C35" s="51">
        <v>2.2100000000000002E-2</v>
      </c>
      <c r="D35" s="52"/>
      <c r="E35" s="50">
        <v>921480</v>
      </c>
      <c r="F35" s="50">
        <v>180818</v>
      </c>
      <c r="G35" s="50"/>
      <c r="H35" s="53">
        <v>10</v>
      </c>
      <c r="I35" s="54">
        <v>52.46</v>
      </c>
    </row>
    <row r="36" spans="1:9">
      <c r="A36" s="69" t="s">
        <v>91</v>
      </c>
      <c r="B36" s="50">
        <v>5536993</v>
      </c>
      <c r="C36" s="71">
        <v>1.29E-2</v>
      </c>
      <c r="D36" s="72"/>
      <c r="E36" s="50">
        <v>931526</v>
      </c>
      <c r="F36" s="50">
        <v>876181</v>
      </c>
      <c r="G36" s="50"/>
      <c r="H36" s="53">
        <v>6</v>
      </c>
      <c r="I36" s="54">
        <v>6.32</v>
      </c>
    </row>
    <row r="37" spans="1:9">
      <c r="A37" s="73"/>
      <c r="B37" s="74"/>
      <c r="C37" s="75"/>
      <c r="D37" s="76"/>
      <c r="E37" s="74"/>
      <c r="F37" s="74"/>
      <c r="G37" s="74"/>
      <c r="H37" s="77"/>
      <c r="I37" s="78"/>
    </row>
    <row r="38" spans="1:9">
      <c r="A38" s="69"/>
      <c r="B38" s="50"/>
      <c r="C38" s="71"/>
      <c r="D38" s="72"/>
      <c r="E38" s="50"/>
      <c r="F38" s="50"/>
      <c r="G38" s="50"/>
      <c r="H38" s="53"/>
      <c r="I38" s="54"/>
    </row>
    <row r="39" spans="1:9" ht="15">
      <c r="A39" s="65" t="s">
        <v>174</v>
      </c>
      <c r="C39" s="79"/>
      <c r="D39" s="79"/>
      <c r="E39" s="80"/>
      <c r="F39" s="81"/>
      <c r="G39" s="81"/>
      <c r="I39" s="80"/>
    </row>
    <row r="40" spans="1:9" ht="15">
      <c r="A40" s="65" t="s">
        <v>175</v>
      </c>
      <c r="C40" s="79"/>
      <c r="D40" s="79"/>
      <c r="E40" s="80"/>
      <c r="F40" s="81"/>
      <c r="G40" s="81"/>
      <c r="I40" s="80"/>
    </row>
    <row r="41" spans="1:9" ht="15">
      <c r="A41" s="65" t="s">
        <v>176</v>
      </c>
      <c r="C41" s="79"/>
      <c r="D41" s="79"/>
      <c r="E41" s="80"/>
      <c r="F41" s="81"/>
      <c r="G41" s="81"/>
      <c r="I41" s="80"/>
    </row>
    <row r="42" spans="1:9" ht="15">
      <c r="A42" s="65" t="s">
        <v>177</v>
      </c>
      <c r="C42" s="79"/>
      <c r="D42" s="79"/>
      <c r="E42" s="80"/>
      <c r="F42" s="81"/>
      <c r="G42" s="81"/>
      <c r="I42" s="80"/>
    </row>
    <row r="43" spans="1:9" ht="15">
      <c r="A43" s="65" t="s">
        <v>178</v>
      </c>
      <c r="C43" s="79"/>
      <c r="D43" s="79"/>
      <c r="E43" s="80"/>
      <c r="F43" s="81"/>
      <c r="G43" s="81"/>
      <c r="I43" s="80"/>
    </row>
    <row r="44" spans="1:9" ht="15">
      <c r="A44" s="65" t="s">
        <v>179</v>
      </c>
      <c r="C44" s="79"/>
      <c r="D44" s="79"/>
      <c r="E44" s="80"/>
      <c r="F44" s="81"/>
      <c r="G44" s="81"/>
      <c r="I44" s="80"/>
    </row>
    <row r="45" spans="1:9">
      <c r="C45" s="79"/>
      <c r="D45" s="79"/>
      <c r="E45" s="80"/>
      <c r="F45" s="81"/>
      <c r="G45" s="81"/>
      <c r="I45" s="80"/>
    </row>
    <row r="46" spans="1:9">
      <c r="A46" s="14" t="s">
        <v>180</v>
      </c>
    </row>
  </sheetData>
  <mergeCells count="2">
    <mergeCell ref="E4:F4"/>
    <mergeCell ref="H4:I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zoomScale="75" zoomScaleNormal="75" workbookViewId="0">
      <selection sqref="A1:XFD1048576"/>
    </sheetView>
  </sheetViews>
  <sheetFormatPr defaultRowHeight="12.75"/>
  <cols>
    <col min="1" max="1" width="17" style="2" customWidth="1"/>
    <col min="2" max="2" width="9.140625" style="2"/>
    <col min="3" max="3" width="3.7109375" style="2" customWidth="1"/>
    <col min="4" max="4" width="9.140625" style="2"/>
    <col min="5" max="5" width="3.7109375" style="2" customWidth="1"/>
    <col min="6" max="6" width="9.140625" style="2"/>
    <col min="7" max="7" width="1.5703125" style="2" customWidth="1"/>
    <col min="8" max="8" width="9.140625" style="2" customWidth="1"/>
    <col min="9" max="9" width="1.5703125" style="2" customWidth="1"/>
    <col min="10" max="10" width="9.140625" style="2" customWidth="1"/>
    <col min="11" max="256" width="9.140625" style="2"/>
    <col min="257" max="257" width="17" style="2" customWidth="1"/>
    <col min="258" max="258" width="9.140625" style="2"/>
    <col min="259" max="259" width="3.7109375" style="2" customWidth="1"/>
    <col min="260" max="260" width="9.140625" style="2"/>
    <col min="261" max="261" width="3.7109375" style="2" customWidth="1"/>
    <col min="262" max="262" width="9.140625" style="2"/>
    <col min="263" max="263" width="3.7109375" style="2" customWidth="1"/>
    <col min="264" max="264" width="9.140625" style="2" customWidth="1"/>
    <col min="265" max="265" width="3.7109375" style="2" customWidth="1"/>
    <col min="266" max="266" width="9.140625" style="2" customWidth="1"/>
    <col min="267" max="512" width="9.140625" style="2"/>
    <col min="513" max="513" width="17" style="2" customWidth="1"/>
    <col min="514" max="514" width="9.140625" style="2"/>
    <col min="515" max="515" width="3.7109375" style="2" customWidth="1"/>
    <col min="516" max="516" width="9.140625" style="2"/>
    <col min="517" max="517" width="3.7109375" style="2" customWidth="1"/>
    <col min="518" max="518" width="9.140625" style="2"/>
    <col min="519" max="519" width="3.7109375" style="2" customWidth="1"/>
    <col min="520" max="520" width="9.140625" style="2" customWidth="1"/>
    <col min="521" max="521" width="3.7109375" style="2" customWidth="1"/>
    <col min="522" max="522" width="9.140625" style="2" customWidth="1"/>
    <col min="523" max="768" width="9.140625" style="2"/>
    <col min="769" max="769" width="17" style="2" customWidth="1"/>
    <col min="770" max="770" width="9.140625" style="2"/>
    <col min="771" max="771" width="3.7109375" style="2" customWidth="1"/>
    <col min="772" max="772" width="9.140625" style="2"/>
    <col min="773" max="773" width="3.7109375" style="2" customWidth="1"/>
    <col min="774" max="774" width="9.140625" style="2"/>
    <col min="775" max="775" width="3.7109375" style="2" customWidth="1"/>
    <col min="776" max="776" width="9.140625" style="2" customWidth="1"/>
    <col min="777" max="777" width="3.7109375" style="2" customWidth="1"/>
    <col min="778" max="778" width="9.140625" style="2" customWidth="1"/>
    <col min="779" max="1024" width="9.140625" style="2"/>
    <col min="1025" max="1025" width="17" style="2" customWidth="1"/>
    <col min="1026" max="1026" width="9.140625" style="2"/>
    <col min="1027" max="1027" width="3.7109375" style="2" customWidth="1"/>
    <col min="1028" max="1028" width="9.140625" style="2"/>
    <col min="1029" max="1029" width="3.7109375" style="2" customWidth="1"/>
    <col min="1030" max="1030" width="9.140625" style="2"/>
    <col min="1031" max="1031" width="3.7109375" style="2" customWidth="1"/>
    <col min="1032" max="1032" width="9.140625" style="2" customWidth="1"/>
    <col min="1033" max="1033" width="3.7109375" style="2" customWidth="1"/>
    <col min="1034" max="1034" width="9.140625" style="2" customWidth="1"/>
    <col min="1035" max="1280" width="9.140625" style="2"/>
    <col min="1281" max="1281" width="17" style="2" customWidth="1"/>
    <col min="1282" max="1282" width="9.140625" style="2"/>
    <col min="1283" max="1283" width="3.7109375" style="2" customWidth="1"/>
    <col min="1284" max="1284" width="9.140625" style="2"/>
    <col min="1285" max="1285" width="3.7109375" style="2" customWidth="1"/>
    <col min="1286" max="1286" width="9.140625" style="2"/>
    <col min="1287" max="1287" width="3.7109375" style="2" customWidth="1"/>
    <col min="1288" max="1288" width="9.140625" style="2" customWidth="1"/>
    <col min="1289" max="1289" width="3.7109375" style="2" customWidth="1"/>
    <col min="1290" max="1290" width="9.140625" style="2" customWidth="1"/>
    <col min="1291" max="1536" width="9.140625" style="2"/>
    <col min="1537" max="1537" width="17" style="2" customWidth="1"/>
    <col min="1538" max="1538" width="9.140625" style="2"/>
    <col min="1539" max="1539" width="3.7109375" style="2" customWidth="1"/>
    <col min="1540" max="1540" width="9.140625" style="2"/>
    <col min="1541" max="1541" width="3.7109375" style="2" customWidth="1"/>
    <col min="1542" max="1542" width="9.140625" style="2"/>
    <col min="1543" max="1543" width="3.7109375" style="2" customWidth="1"/>
    <col min="1544" max="1544" width="9.140625" style="2" customWidth="1"/>
    <col min="1545" max="1545" width="3.7109375" style="2" customWidth="1"/>
    <col min="1546" max="1546" width="9.140625" style="2" customWidth="1"/>
    <col min="1547" max="1792" width="9.140625" style="2"/>
    <col min="1793" max="1793" width="17" style="2" customWidth="1"/>
    <col min="1794" max="1794" width="9.140625" style="2"/>
    <col min="1795" max="1795" width="3.7109375" style="2" customWidth="1"/>
    <col min="1796" max="1796" width="9.140625" style="2"/>
    <col min="1797" max="1797" width="3.7109375" style="2" customWidth="1"/>
    <col min="1798" max="1798" width="9.140625" style="2"/>
    <col min="1799" max="1799" width="3.7109375" style="2" customWidth="1"/>
    <col min="1800" max="1800" width="9.140625" style="2" customWidth="1"/>
    <col min="1801" max="1801" width="3.7109375" style="2" customWidth="1"/>
    <col min="1802" max="1802" width="9.140625" style="2" customWidth="1"/>
    <col min="1803" max="2048" width="9.140625" style="2"/>
    <col min="2049" max="2049" width="17" style="2" customWidth="1"/>
    <col min="2050" max="2050" width="9.140625" style="2"/>
    <col min="2051" max="2051" width="3.7109375" style="2" customWidth="1"/>
    <col min="2052" max="2052" width="9.140625" style="2"/>
    <col min="2053" max="2053" width="3.7109375" style="2" customWidth="1"/>
    <col min="2054" max="2054" width="9.140625" style="2"/>
    <col min="2055" max="2055" width="3.7109375" style="2" customWidth="1"/>
    <col min="2056" max="2056" width="9.140625" style="2" customWidth="1"/>
    <col min="2057" max="2057" width="3.7109375" style="2" customWidth="1"/>
    <col min="2058" max="2058" width="9.140625" style="2" customWidth="1"/>
    <col min="2059" max="2304" width="9.140625" style="2"/>
    <col min="2305" max="2305" width="17" style="2" customWidth="1"/>
    <col min="2306" max="2306" width="9.140625" style="2"/>
    <col min="2307" max="2307" width="3.7109375" style="2" customWidth="1"/>
    <col min="2308" max="2308" width="9.140625" style="2"/>
    <col min="2309" max="2309" width="3.7109375" style="2" customWidth="1"/>
    <col min="2310" max="2310" width="9.140625" style="2"/>
    <col min="2311" max="2311" width="3.7109375" style="2" customWidth="1"/>
    <col min="2312" max="2312" width="9.140625" style="2" customWidth="1"/>
    <col min="2313" max="2313" width="3.7109375" style="2" customWidth="1"/>
    <col min="2314" max="2314" width="9.140625" style="2" customWidth="1"/>
    <col min="2315" max="2560" width="9.140625" style="2"/>
    <col min="2561" max="2561" width="17" style="2" customWidth="1"/>
    <col min="2562" max="2562" width="9.140625" style="2"/>
    <col min="2563" max="2563" width="3.7109375" style="2" customWidth="1"/>
    <col min="2564" max="2564" width="9.140625" style="2"/>
    <col min="2565" max="2565" width="3.7109375" style="2" customWidth="1"/>
    <col min="2566" max="2566" width="9.140625" style="2"/>
    <col min="2567" max="2567" width="3.7109375" style="2" customWidth="1"/>
    <col min="2568" max="2568" width="9.140625" style="2" customWidth="1"/>
    <col min="2569" max="2569" width="3.7109375" style="2" customWidth="1"/>
    <col min="2570" max="2570" width="9.140625" style="2" customWidth="1"/>
    <col min="2571" max="2816" width="9.140625" style="2"/>
    <col min="2817" max="2817" width="17" style="2" customWidth="1"/>
    <col min="2818" max="2818" width="9.140625" style="2"/>
    <col min="2819" max="2819" width="3.7109375" style="2" customWidth="1"/>
    <col min="2820" max="2820" width="9.140625" style="2"/>
    <col min="2821" max="2821" width="3.7109375" style="2" customWidth="1"/>
    <col min="2822" max="2822" width="9.140625" style="2"/>
    <col min="2823" max="2823" width="3.7109375" style="2" customWidth="1"/>
    <col min="2824" max="2824" width="9.140625" style="2" customWidth="1"/>
    <col min="2825" max="2825" width="3.7109375" style="2" customWidth="1"/>
    <col min="2826" max="2826" width="9.140625" style="2" customWidth="1"/>
    <col min="2827" max="3072" width="9.140625" style="2"/>
    <col min="3073" max="3073" width="17" style="2" customWidth="1"/>
    <col min="3074" max="3074" width="9.140625" style="2"/>
    <col min="3075" max="3075" width="3.7109375" style="2" customWidth="1"/>
    <col min="3076" max="3076" width="9.140625" style="2"/>
    <col min="3077" max="3077" width="3.7109375" style="2" customWidth="1"/>
    <col min="3078" max="3078" width="9.140625" style="2"/>
    <col min="3079" max="3079" width="3.7109375" style="2" customWidth="1"/>
    <col min="3080" max="3080" width="9.140625" style="2" customWidth="1"/>
    <col min="3081" max="3081" width="3.7109375" style="2" customWidth="1"/>
    <col min="3082" max="3082" width="9.140625" style="2" customWidth="1"/>
    <col min="3083" max="3328" width="9.140625" style="2"/>
    <col min="3329" max="3329" width="17" style="2" customWidth="1"/>
    <col min="3330" max="3330" width="9.140625" style="2"/>
    <col min="3331" max="3331" width="3.7109375" style="2" customWidth="1"/>
    <col min="3332" max="3332" width="9.140625" style="2"/>
    <col min="3333" max="3333" width="3.7109375" style="2" customWidth="1"/>
    <col min="3334" max="3334" width="9.140625" style="2"/>
    <col min="3335" max="3335" width="3.7109375" style="2" customWidth="1"/>
    <col min="3336" max="3336" width="9.140625" style="2" customWidth="1"/>
    <col min="3337" max="3337" width="3.7109375" style="2" customWidth="1"/>
    <col min="3338" max="3338" width="9.140625" style="2" customWidth="1"/>
    <col min="3339" max="3584" width="9.140625" style="2"/>
    <col min="3585" max="3585" width="17" style="2" customWidth="1"/>
    <col min="3586" max="3586" width="9.140625" style="2"/>
    <col min="3587" max="3587" width="3.7109375" style="2" customWidth="1"/>
    <col min="3588" max="3588" width="9.140625" style="2"/>
    <col min="3589" max="3589" width="3.7109375" style="2" customWidth="1"/>
    <col min="3590" max="3590" width="9.140625" style="2"/>
    <col min="3591" max="3591" width="3.7109375" style="2" customWidth="1"/>
    <col min="3592" max="3592" width="9.140625" style="2" customWidth="1"/>
    <col min="3593" max="3593" width="3.7109375" style="2" customWidth="1"/>
    <col min="3594" max="3594" width="9.140625" style="2" customWidth="1"/>
    <col min="3595" max="3840" width="9.140625" style="2"/>
    <col min="3841" max="3841" width="17" style="2" customWidth="1"/>
    <col min="3842" max="3842" width="9.140625" style="2"/>
    <col min="3843" max="3843" width="3.7109375" style="2" customWidth="1"/>
    <col min="3844" max="3844" width="9.140625" style="2"/>
    <col min="3845" max="3845" width="3.7109375" style="2" customWidth="1"/>
    <col min="3846" max="3846" width="9.140625" style="2"/>
    <col min="3847" max="3847" width="3.7109375" style="2" customWidth="1"/>
    <col min="3848" max="3848" width="9.140625" style="2" customWidth="1"/>
    <col min="3849" max="3849" width="3.7109375" style="2" customWidth="1"/>
    <col min="3850" max="3850" width="9.140625" style="2" customWidth="1"/>
    <col min="3851" max="4096" width="9.140625" style="2"/>
    <col min="4097" max="4097" width="17" style="2" customWidth="1"/>
    <col min="4098" max="4098" width="9.140625" style="2"/>
    <col min="4099" max="4099" width="3.7109375" style="2" customWidth="1"/>
    <col min="4100" max="4100" width="9.140625" style="2"/>
    <col min="4101" max="4101" width="3.7109375" style="2" customWidth="1"/>
    <col min="4102" max="4102" width="9.140625" style="2"/>
    <col min="4103" max="4103" width="3.7109375" style="2" customWidth="1"/>
    <col min="4104" max="4104" width="9.140625" style="2" customWidth="1"/>
    <col min="4105" max="4105" width="3.7109375" style="2" customWidth="1"/>
    <col min="4106" max="4106" width="9.140625" style="2" customWidth="1"/>
    <col min="4107" max="4352" width="9.140625" style="2"/>
    <col min="4353" max="4353" width="17" style="2" customWidth="1"/>
    <col min="4354" max="4354" width="9.140625" style="2"/>
    <col min="4355" max="4355" width="3.7109375" style="2" customWidth="1"/>
    <col min="4356" max="4356" width="9.140625" style="2"/>
    <col min="4357" max="4357" width="3.7109375" style="2" customWidth="1"/>
    <col min="4358" max="4358" width="9.140625" style="2"/>
    <col min="4359" max="4359" width="3.7109375" style="2" customWidth="1"/>
    <col min="4360" max="4360" width="9.140625" style="2" customWidth="1"/>
    <col min="4361" max="4361" width="3.7109375" style="2" customWidth="1"/>
    <col min="4362" max="4362" width="9.140625" style="2" customWidth="1"/>
    <col min="4363" max="4608" width="9.140625" style="2"/>
    <col min="4609" max="4609" width="17" style="2" customWidth="1"/>
    <col min="4610" max="4610" width="9.140625" style="2"/>
    <col min="4611" max="4611" width="3.7109375" style="2" customWidth="1"/>
    <col min="4612" max="4612" width="9.140625" style="2"/>
    <col min="4613" max="4613" width="3.7109375" style="2" customWidth="1"/>
    <col min="4614" max="4614" width="9.140625" style="2"/>
    <col min="4615" max="4615" width="3.7109375" style="2" customWidth="1"/>
    <col min="4616" max="4616" width="9.140625" style="2" customWidth="1"/>
    <col min="4617" max="4617" width="3.7109375" style="2" customWidth="1"/>
    <col min="4618" max="4618" width="9.140625" style="2" customWidth="1"/>
    <col min="4619" max="4864" width="9.140625" style="2"/>
    <col min="4865" max="4865" width="17" style="2" customWidth="1"/>
    <col min="4866" max="4866" width="9.140625" style="2"/>
    <col min="4867" max="4867" width="3.7109375" style="2" customWidth="1"/>
    <col min="4868" max="4868" width="9.140625" style="2"/>
    <col min="4869" max="4869" width="3.7109375" style="2" customWidth="1"/>
    <col min="4870" max="4870" width="9.140625" style="2"/>
    <col min="4871" max="4871" width="3.7109375" style="2" customWidth="1"/>
    <col min="4872" max="4872" width="9.140625" style="2" customWidth="1"/>
    <col min="4873" max="4873" width="3.7109375" style="2" customWidth="1"/>
    <col min="4874" max="4874" width="9.140625" style="2" customWidth="1"/>
    <col min="4875" max="5120" width="9.140625" style="2"/>
    <col min="5121" max="5121" width="17" style="2" customWidth="1"/>
    <col min="5122" max="5122" width="9.140625" style="2"/>
    <col min="5123" max="5123" width="3.7109375" style="2" customWidth="1"/>
    <col min="5124" max="5124" width="9.140625" style="2"/>
    <col min="5125" max="5125" width="3.7109375" style="2" customWidth="1"/>
    <col min="5126" max="5126" width="9.140625" style="2"/>
    <col min="5127" max="5127" width="3.7109375" style="2" customWidth="1"/>
    <col min="5128" max="5128" width="9.140625" style="2" customWidth="1"/>
    <col min="5129" max="5129" width="3.7109375" style="2" customWidth="1"/>
    <col min="5130" max="5130" width="9.140625" style="2" customWidth="1"/>
    <col min="5131" max="5376" width="9.140625" style="2"/>
    <col min="5377" max="5377" width="17" style="2" customWidth="1"/>
    <col min="5378" max="5378" width="9.140625" style="2"/>
    <col min="5379" max="5379" width="3.7109375" style="2" customWidth="1"/>
    <col min="5380" max="5380" width="9.140625" style="2"/>
    <col min="5381" max="5381" width="3.7109375" style="2" customWidth="1"/>
    <col min="5382" max="5382" width="9.140625" style="2"/>
    <col min="5383" max="5383" width="3.7109375" style="2" customWidth="1"/>
    <col min="5384" max="5384" width="9.140625" style="2" customWidth="1"/>
    <col min="5385" max="5385" width="3.7109375" style="2" customWidth="1"/>
    <col min="5386" max="5386" width="9.140625" style="2" customWidth="1"/>
    <col min="5387" max="5632" width="9.140625" style="2"/>
    <col min="5633" max="5633" width="17" style="2" customWidth="1"/>
    <col min="5634" max="5634" width="9.140625" style="2"/>
    <col min="5635" max="5635" width="3.7109375" style="2" customWidth="1"/>
    <col min="5636" max="5636" width="9.140625" style="2"/>
    <col min="5637" max="5637" width="3.7109375" style="2" customWidth="1"/>
    <col min="5638" max="5638" width="9.140625" style="2"/>
    <col min="5639" max="5639" width="3.7109375" style="2" customWidth="1"/>
    <col min="5640" max="5640" width="9.140625" style="2" customWidth="1"/>
    <col min="5641" max="5641" width="3.7109375" style="2" customWidth="1"/>
    <col min="5642" max="5642" width="9.140625" style="2" customWidth="1"/>
    <col min="5643" max="5888" width="9.140625" style="2"/>
    <col min="5889" max="5889" width="17" style="2" customWidth="1"/>
    <col min="5890" max="5890" width="9.140625" style="2"/>
    <col min="5891" max="5891" width="3.7109375" style="2" customWidth="1"/>
    <col min="5892" max="5892" width="9.140625" style="2"/>
    <col min="5893" max="5893" width="3.7109375" style="2" customWidth="1"/>
    <col min="5894" max="5894" width="9.140625" style="2"/>
    <col min="5895" max="5895" width="3.7109375" style="2" customWidth="1"/>
    <col min="5896" max="5896" width="9.140625" style="2" customWidth="1"/>
    <col min="5897" max="5897" width="3.7109375" style="2" customWidth="1"/>
    <col min="5898" max="5898" width="9.140625" style="2" customWidth="1"/>
    <col min="5899" max="6144" width="9.140625" style="2"/>
    <col min="6145" max="6145" width="17" style="2" customWidth="1"/>
    <col min="6146" max="6146" width="9.140625" style="2"/>
    <col min="6147" max="6147" width="3.7109375" style="2" customWidth="1"/>
    <col min="6148" max="6148" width="9.140625" style="2"/>
    <col min="6149" max="6149" width="3.7109375" style="2" customWidth="1"/>
    <col min="6150" max="6150" width="9.140625" style="2"/>
    <col min="6151" max="6151" width="3.7109375" style="2" customWidth="1"/>
    <col min="6152" max="6152" width="9.140625" style="2" customWidth="1"/>
    <col min="6153" max="6153" width="3.7109375" style="2" customWidth="1"/>
    <col min="6154" max="6154" width="9.140625" style="2" customWidth="1"/>
    <col min="6155" max="6400" width="9.140625" style="2"/>
    <col min="6401" max="6401" width="17" style="2" customWidth="1"/>
    <col min="6402" max="6402" width="9.140625" style="2"/>
    <col min="6403" max="6403" width="3.7109375" style="2" customWidth="1"/>
    <col min="6404" max="6404" width="9.140625" style="2"/>
    <col min="6405" max="6405" width="3.7109375" style="2" customWidth="1"/>
    <col min="6406" max="6406" width="9.140625" style="2"/>
    <col min="6407" max="6407" width="3.7109375" style="2" customWidth="1"/>
    <col min="6408" max="6408" width="9.140625" style="2" customWidth="1"/>
    <col min="6409" max="6409" width="3.7109375" style="2" customWidth="1"/>
    <col min="6410" max="6410" width="9.140625" style="2" customWidth="1"/>
    <col min="6411" max="6656" width="9.140625" style="2"/>
    <col min="6657" max="6657" width="17" style="2" customWidth="1"/>
    <col min="6658" max="6658" width="9.140625" style="2"/>
    <col min="6659" max="6659" width="3.7109375" style="2" customWidth="1"/>
    <col min="6660" max="6660" width="9.140625" style="2"/>
    <col min="6661" max="6661" width="3.7109375" style="2" customWidth="1"/>
    <col min="6662" max="6662" width="9.140625" style="2"/>
    <col min="6663" max="6663" width="3.7109375" style="2" customWidth="1"/>
    <col min="6664" max="6664" width="9.140625" style="2" customWidth="1"/>
    <col min="6665" max="6665" width="3.7109375" style="2" customWidth="1"/>
    <col min="6666" max="6666" width="9.140625" style="2" customWidth="1"/>
    <col min="6667" max="6912" width="9.140625" style="2"/>
    <col min="6913" max="6913" width="17" style="2" customWidth="1"/>
    <col min="6914" max="6914" width="9.140625" style="2"/>
    <col min="6915" max="6915" width="3.7109375" style="2" customWidth="1"/>
    <col min="6916" max="6916" width="9.140625" style="2"/>
    <col min="6917" max="6917" width="3.7109375" style="2" customWidth="1"/>
    <col min="6918" max="6918" width="9.140625" style="2"/>
    <col min="6919" max="6919" width="3.7109375" style="2" customWidth="1"/>
    <col min="6920" max="6920" width="9.140625" style="2" customWidth="1"/>
    <col min="6921" max="6921" width="3.7109375" style="2" customWidth="1"/>
    <col min="6922" max="6922" width="9.140625" style="2" customWidth="1"/>
    <col min="6923" max="7168" width="9.140625" style="2"/>
    <col min="7169" max="7169" width="17" style="2" customWidth="1"/>
    <col min="7170" max="7170" width="9.140625" style="2"/>
    <col min="7171" max="7171" width="3.7109375" style="2" customWidth="1"/>
    <col min="7172" max="7172" width="9.140625" style="2"/>
    <col min="7173" max="7173" width="3.7109375" style="2" customWidth="1"/>
    <col min="7174" max="7174" width="9.140625" style="2"/>
    <col min="7175" max="7175" width="3.7109375" style="2" customWidth="1"/>
    <col min="7176" max="7176" width="9.140625" style="2" customWidth="1"/>
    <col min="7177" max="7177" width="3.7109375" style="2" customWidth="1"/>
    <col min="7178" max="7178" width="9.140625" style="2" customWidth="1"/>
    <col min="7179" max="7424" width="9.140625" style="2"/>
    <col min="7425" max="7425" width="17" style="2" customWidth="1"/>
    <col min="7426" max="7426" width="9.140625" style="2"/>
    <col min="7427" max="7427" width="3.7109375" style="2" customWidth="1"/>
    <col min="7428" max="7428" width="9.140625" style="2"/>
    <col min="7429" max="7429" width="3.7109375" style="2" customWidth="1"/>
    <col min="7430" max="7430" width="9.140625" style="2"/>
    <col min="7431" max="7431" width="3.7109375" style="2" customWidth="1"/>
    <col min="7432" max="7432" width="9.140625" style="2" customWidth="1"/>
    <col min="7433" max="7433" width="3.7109375" style="2" customWidth="1"/>
    <col min="7434" max="7434" width="9.140625" style="2" customWidth="1"/>
    <col min="7435" max="7680" width="9.140625" style="2"/>
    <col min="7681" max="7681" width="17" style="2" customWidth="1"/>
    <col min="7682" max="7682" width="9.140625" style="2"/>
    <col min="7683" max="7683" width="3.7109375" style="2" customWidth="1"/>
    <col min="7684" max="7684" width="9.140625" style="2"/>
    <col min="7685" max="7685" width="3.7109375" style="2" customWidth="1"/>
    <col min="7686" max="7686" width="9.140625" style="2"/>
    <col min="7687" max="7687" width="3.7109375" style="2" customWidth="1"/>
    <col min="7688" max="7688" width="9.140625" style="2" customWidth="1"/>
    <col min="7689" max="7689" width="3.7109375" style="2" customWidth="1"/>
    <col min="7690" max="7690" width="9.140625" style="2" customWidth="1"/>
    <col min="7691" max="7936" width="9.140625" style="2"/>
    <col min="7937" max="7937" width="17" style="2" customWidth="1"/>
    <col min="7938" max="7938" width="9.140625" style="2"/>
    <col min="7939" max="7939" width="3.7109375" style="2" customWidth="1"/>
    <col min="7940" max="7940" width="9.140625" style="2"/>
    <col min="7941" max="7941" width="3.7109375" style="2" customWidth="1"/>
    <col min="7942" max="7942" width="9.140625" style="2"/>
    <col min="7943" max="7943" width="3.7109375" style="2" customWidth="1"/>
    <col min="7944" max="7944" width="9.140625" style="2" customWidth="1"/>
    <col min="7945" max="7945" width="3.7109375" style="2" customWidth="1"/>
    <col min="7946" max="7946" width="9.140625" style="2" customWidth="1"/>
    <col min="7947" max="8192" width="9.140625" style="2"/>
    <col min="8193" max="8193" width="17" style="2" customWidth="1"/>
    <col min="8194" max="8194" width="9.140625" style="2"/>
    <col min="8195" max="8195" width="3.7109375" style="2" customWidth="1"/>
    <col min="8196" max="8196" width="9.140625" style="2"/>
    <col min="8197" max="8197" width="3.7109375" style="2" customWidth="1"/>
    <col min="8198" max="8198" width="9.140625" style="2"/>
    <col min="8199" max="8199" width="3.7109375" style="2" customWidth="1"/>
    <col min="8200" max="8200" width="9.140625" style="2" customWidth="1"/>
    <col min="8201" max="8201" width="3.7109375" style="2" customWidth="1"/>
    <col min="8202" max="8202" width="9.140625" style="2" customWidth="1"/>
    <col min="8203" max="8448" width="9.140625" style="2"/>
    <col min="8449" max="8449" width="17" style="2" customWidth="1"/>
    <col min="8450" max="8450" width="9.140625" style="2"/>
    <col min="8451" max="8451" width="3.7109375" style="2" customWidth="1"/>
    <col min="8452" max="8452" width="9.140625" style="2"/>
    <col min="8453" max="8453" width="3.7109375" style="2" customWidth="1"/>
    <col min="8454" max="8454" width="9.140625" style="2"/>
    <col min="8455" max="8455" width="3.7109375" style="2" customWidth="1"/>
    <col min="8456" max="8456" width="9.140625" style="2" customWidth="1"/>
    <col min="8457" max="8457" width="3.7109375" style="2" customWidth="1"/>
    <col min="8458" max="8458" width="9.140625" style="2" customWidth="1"/>
    <col min="8459" max="8704" width="9.140625" style="2"/>
    <col min="8705" max="8705" width="17" style="2" customWidth="1"/>
    <col min="8706" max="8706" width="9.140625" style="2"/>
    <col min="8707" max="8707" width="3.7109375" style="2" customWidth="1"/>
    <col min="8708" max="8708" width="9.140625" style="2"/>
    <col min="8709" max="8709" width="3.7109375" style="2" customWidth="1"/>
    <col min="8710" max="8710" width="9.140625" style="2"/>
    <col min="8711" max="8711" width="3.7109375" style="2" customWidth="1"/>
    <col min="8712" max="8712" width="9.140625" style="2" customWidth="1"/>
    <col min="8713" max="8713" width="3.7109375" style="2" customWidth="1"/>
    <col min="8714" max="8714" width="9.140625" style="2" customWidth="1"/>
    <col min="8715" max="8960" width="9.140625" style="2"/>
    <col min="8961" max="8961" width="17" style="2" customWidth="1"/>
    <col min="8962" max="8962" width="9.140625" style="2"/>
    <col min="8963" max="8963" width="3.7109375" style="2" customWidth="1"/>
    <col min="8964" max="8964" width="9.140625" style="2"/>
    <col min="8965" max="8965" width="3.7109375" style="2" customWidth="1"/>
    <col min="8966" max="8966" width="9.140625" style="2"/>
    <col min="8967" max="8967" width="3.7109375" style="2" customWidth="1"/>
    <col min="8968" max="8968" width="9.140625" style="2" customWidth="1"/>
    <col min="8969" max="8969" width="3.7109375" style="2" customWidth="1"/>
    <col min="8970" max="8970" width="9.140625" style="2" customWidth="1"/>
    <col min="8971" max="9216" width="9.140625" style="2"/>
    <col min="9217" max="9217" width="17" style="2" customWidth="1"/>
    <col min="9218" max="9218" width="9.140625" style="2"/>
    <col min="9219" max="9219" width="3.7109375" style="2" customWidth="1"/>
    <col min="9220" max="9220" width="9.140625" style="2"/>
    <col min="9221" max="9221" width="3.7109375" style="2" customWidth="1"/>
    <col min="9222" max="9222" width="9.140625" style="2"/>
    <col min="9223" max="9223" width="3.7109375" style="2" customWidth="1"/>
    <col min="9224" max="9224" width="9.140625" style="2" customWidth="1"/>
    <col min="9225" max="9225" width="3.7109375" style="2" customWidth="1"/>
    <col min="9226" max="9226" width="9.140625" style="2" customWidth="1"/>
    <col min="9227" max="9472" width="9.140625" style="2"/>
    <col min="9473" max="9473" width="17" style="2" customWidth="1"/>
    <col min="9474" max="9474" width="9.140625" style="2"/>
    <col min="9475" max="9475" width="3.7109375" style="2" customWidth="1"/>
    <col min="9476" max="9476" width="9.140625" style="2"/>
    <col min="9477" max="9477" width="3.7109375" style="2" customWidth="1"/>
    <col min="9478" max="9478" width="9.140625" style="2"/>
    <col min="9479" max="9479" width="3.7109375" style="2" customWidth="1"/>
    <col min="9480" max="9480" width="9.140625" style="2" customWidth="1"/>
    <col min="9481" max="9481" width="3.7109375" style="2" customWidth="1"/>
    <col min="9482" max="9482" width="9.140625" style="2" customWidth="1"/>
    <col min="9483" max="9728" width="9.140625" style="2"/>
    <col min="9729" max="9729" width="17" style="2" customWidth="1"/>
    <col min="9730" max="9730" width="9.140625" style="2"/>
    <col min="9731" max="9731" width="3.7109375" style="2" customWidth="1"/>
    <col min="9732" max="9732" width="9.140625" style="2"/>
    <col min="9733" max="9733" width="3.7109375" style="2" customWidth="1"/>
    <col min="9734" max="9734" width="9.140625" style="2"/>
    <col min="9735" max="9735" width="3.7109375" style="2" customWidth="1"/>
    <col min="9736" max="9736" width="9.140625" style="2" customWidth="1"/>
    <col min="9737" max="9737" width="3.7109375" style="2" customWidth="1"/>
    <col min="9738" max="9738" width="9.140625" style="2" customWidth="1"/>
    <col min="9739" max="9984" width="9.140625" style="2"/>
    <col min="9985" max="9985" width="17" style="2" customWidth="1"/>
    <col min="9986" max="9986" width="9.140625" style="2"/>
    <col min="9987" max="9987" width="3.7109375" style="2" customWidth="1"/>
    <col min="9988" max="9988" width="9.140625" style="2"/>
    <col min="9989" max="9989" width="3.7109375" style="2" customWidth="1"/>
    <col min="9990" max="9990" width="9.140625" style="2"/>
    <col min="9991" max="9991" width="3.7109375" style="2" customWidth="1"/>
    <col min="9992" max="9992" width="9.140625" style="2" customWidth="1"/>
    <col min="9993" max="9993" width="3.7109375" style="2" customWidth="1"/>
    <col min="9994" max="9994" width="9.140625" style="2" customWidth="1"/>
    <col min="9995" max="10240" width="9.140625" style="2"/>
    <col min="10241" max="10241" width="17" style="2" customWidth="1"/>
    <col min="10242" max="10242" width="9.140625" style="2"/>
    <col min="10243" max="10243" width="3.7109375" style="2" customWidth="1"/>
    <col min="10244" max="10244" width="9.140625" style="2"/>
    <col min="10245" max="10245" width="3.7109375" style="2" customWidth="1"/>
    <col min="10246" max="10246" width="9.140625" style="2"/>
    <col min="10247" max="10247" width="3.7109375" style="2" customWidth="1"/>
    <col min="10248" max="10248" width="9.140625" style="2" customWidth="1"/>
    <col min="10249" max="10249" width="3.7109375" style="2" customWidth="1"/>
    <col min="10250" max="10250" width="9.140625" style="2" customWidth="1"/>
    <col min="10251" max="10496" width="9.140625" style="2"/>
    <col min="10497" max="10497" width="17" style="2" customWidth="1"/>
    <col min="10498" max="10498" width="9.140625" style="2"/>
    <col min="10499" max="10499" width="3.7109375" style="2" customWidth="1"/>
    <col min="10500" max="10500" width="9.140625" style="2"/>
    <col min="10501" max="10501" width="3.7109375" style="2" customWidth="1"/>
    <col min="10502" max="10502" width="9.140625" style="2"/>
    <col min="10503" max="10503" width="3.7109375" style="2" customWidth="1"/>
    <col min="10504" max="10504" width="9.140625" style="2" customWidth="1"/>
    <col min="10505" max="10505" width="3.7109375" style="2" customWidth="1"/>
    <col min="10506" max="10506" width="9.140625" style="2" customWidth="1"/>
    <col min="10507" max="10752" width="9.140625" style="2"/>
    <col min="10753" max="10753" width="17" style="2" customWidth="1"/>
    <col min="10754" max="10754" width="9.140625" style="2"/>
    <col min="10755" max="10755" width="3.7109375" style="2" customWidth="1"/>
    <col min="10756" max="10756" width="9.140625" style="2"/>
    <col min="10757" max="10757" width="3.7109375" style="2" customWidth="1"/>
    <col min="10758" max="10758" width="9.140625" style="2"/>
    <col min="10759" max="10759" width="3.7109375" style="2" customWidth="1"/>
    <col min="10760" max="10760" width="9.140625" style="2" customWidth="1"/>
    <col min="10761" max="10761" width="3.7109375" style="2" customWidth="1"/>
    <col min="10762" max="10762" width="9.140625" style="2" customWidth="1"/>
    <col min="10763" max="11008" width="9.140625" style="2"/>
    <col min="11009" max="11009" width="17" style="2" customWidth="1"/>
    <col min="11010" max="11010" width="9.140625" style="2"/>
    <col min="11011" max="11011" width="3.7109375" style="2" customWidth="1"/>
    <col min="11012" max="11012" width="9.140625" style="2"/>
    <col min="11013" max="11013" width="3.7109375" style="2" customWidth="1"/>
    <col min="11014" max="11014" width="9.140625" style="2"/>
    <col min="11015" max="11015" width="3.7109375" style="2" customWidth="1"/>
    <col min="11016" max="11016" width="9.140625" style="2" customWidth="1"/>
    <col min="11017" max="11017" width="3.7109375" style="2" customWidth="1"/>
    <col min="11018" max="11018" width="9.140625" style="2" customWidth="1"/>
    <col min="11019" max="11264" width="9.140625" style="2"/>
    <col min="11265" max="11265" width="17" style="2" customWidth="1"/>
    <col min="11266" max="11266" width="9.140625" style="2"/>
    <col min="11267" max="11267" width="3.7109375" style="2" customWidth="1"/>
    <col min="11268" max="11268" width="9.140625" style="2"/>
    <col min="11269" max="11269" width="3.7109375" style="2" customWidth="1"/>
    <col min="11270" max="11270" width="9.140625" style="2"/>
    <col min="11271" max="11271" width="3.7109375" style="2" customWidth="1"/>
    <col min="11272" max="11272" width="9.140625" style="2" customWidth="1"/>
    <col min="11273" max="11273" width="3.7109375" style="2" customWidth="1"/>
    <col min="11274" max="11274" width="9.140625" style="2" customWidth="1"/>
    <col min="11275" max="11520" width="9.140625" style="2"/>
    <col min="11521" max="11521" width="17" style="2" customWidth="1"/>
    <col min="11522" max="11522" width="9.140625" style="2"/>
    <col min="11523" max="11523" width="3.7109375" style="2" customWidth="1"/>
    <col min="11524" max="11524" width="9.140625" style="2"/>
    <col min="11525" max="11525" width="3.7109375" style="2" customWidth="1"/>
    <col min="11526" max="11526" width="9.140625" style="2"/>
    <col min="11527" max="11527" width="3.7109375" style="2" customWidth="1"/>
    <col min="11528" max="11528" width="9.140625" style="2" customWidth="1"/>
    <col min="11529" max="11529" width="3.7109375" style="2" customWidth="1"/>
    <col min="11530" max="11530" width="9.140625" style="2" customWidth="1"/>
    <col min="11531" max="11776" width="9.140625" style="2"/>
    <col min="11777" max="11777" width="17" style="2" customWidth="1"/>
    <col min="11778" max="11778" width="9.140625" style="2"/>
    <col min="11779" max="11779" width="3.7109375" style="2" customWidth="1"/>
    <col min="11780" max="11780" width="9.140625" style="2"/>
    <col min="11781" max="11781" width="3.7109375" style="2" customWidth="1"/>
    <col min="11782" max="11782" width="9.140625" style="2"/>
    <col min="11783" max="11783" width="3.7109375" style="2" customWidth="1"/>
    <col min="11784" max="11784" width="9.140625" style="2" customWidth="1"/>
    <col min="11785" max="11785" width="3.7109375" style="2" customWidth="1"/>
    <col min="11786" max="11786" width="9.140625" style="2" customWidth="1"/>
    <col min="11787" max="12032" width="9.140625" style="2"/>
    <col min="12033" max="12033" width="17" style="2" customWidth="1"/>
    <col min="12034" max="12034" width="9.140625" style="2"/>
    <col min="12035" max="12035" width="3.7109375" style="2" customWidth="1"/>
    <col min="12036" max="12036" width="9.140625" style="2"/>
    <col min="12037" max="12037" width="3.7109375" style="2" customWidth="1"/>
    <col min="12038" max="12038" width="9.140625" style="2"/>
    <col min="12039" max="12039" width="3.7109375" style="2" customWidth="1"/>
    <col min="12040" max="12040" width="9.140625" style="2" customWidth="1"/>
    <col min="12041" max="12041" width="3.7109375" style="2" customWidth="1"/>
    <col min="12042" max="12042" width="9.140625" style="2" customWidth="1"/>
    <col min="12043" max="12288" width="9.140625" style="2"/>
    <col min="12289" max="12289" width="17" style="2" customWidth="1"/>
    <col min="12290" max="12290" width="9.140625" style="2"/>
    <col min="12291" max="12291" width="3.7109375" style="2" customWidth="1"/>
    <col min="12292" max="12292" width="9.140625" style="2"/>
    <col min="12293" max="12293" width="3.7109375" style="2" customWidth="1"/>
    <col min="12294" max="12294" width="9.140625" style="2"/>
    <col min="12295" max="12295" width="3.7109375" style="2" customWidth="1"/>
    <col min="12296" max="12296" width="9.140625" style="2" customWidth="1"/>
    <col min="12297" max="12297" width="3.7109375" style="2" customWidth="1"/>
    <col min="12298" max="12298" width="9.140625" style="2" customWidth="1"/>
    <col min="12299" max="12544" width="9.140625" style="2"/>
    <col min="12545" max="12545" width="17" style="2" customWidth="1"/>
    <col min="12546" max="12546" width="9.140625" style="2"/>
    <col min="12547" max="12547" width="3.7109375" style="2" customWidth="1"/>
    <col min="12548" max="12548" width="9.140625" style="2"/>
    <col min="12549" max="12549" width="3.7109375" style="2" customWidth="1"/>
    <col min="12550" max="12550" width="9.140625" style="2"/>
    <col min="12551" max="12551" width="3.7109375" style="2" customWidth="1"/>
    <col min="12552" max="12552" width="9.140625" style="2" customWidth="1"/>
    <col min="12553" max="12553" width="3.7109375" style="2" customWidth="1"/>
    <col min="12554" max="12554" width="9.140625" style="2" customWidth="1"/>
    <col min="12555" max="12800" width="9.140625" style="2"/>
    <col min="12801" max="12801" width="17" style="2" customWidth="1"/>
    <col min="12802" max="12802" width="9.140625" style="2"/>
    <col min="12803" max="12803" width="3.7109375" style="2" customWidth="1"/>
    <col min="12804" max="12804" width="9.140625" style="2"/>
    <col min="12805" max="12805" width="3.7109375" style="2" customWidth="1"/>
    <col min="12806" max="12806" width="9.140625" style="2"/>
    <col min="12807" max="12807" width="3.7109375" style="2" customWidth="1"/>
    <col min="12808" max="12808" width="9.140625" style="2" customWidth="1"/>
    <col min="12809" max="12809" width="3.7109375" style="2" customWidth="1"/>
    <col min="12810" max="12810" width="9.140625" style="2" customWidth="1"/>
    <col min="12811" max="13056" width="9.140625" style="2"/>
    <col min="13057" max="13057" width="17" style="2" customWidth="1"/>
    <col min="13058" max="13058" width="9.140625" style="2"/>
    <col min="13059" max="13059" width="3.7109375" style="2" customWidth="1"/>
    <col min="13060" max="13060" width="9.140625" style="2"/>
    <col min="13061" max="13061" width="3.7109375" style="2" customWidth="1"/>
    <col min="13062" max="13062" width="9.140625" style="2"/>
    <col min="13063" max="13063" width="3.7109375" style="2" customWidth="1"/>
    <col min="13064" max="13064" width="9.140625" style="2" customWidth="1"/>
    <col min="13065" max="13065" width="3.7109375" style="2" customWidth="1"/>
    <col min="13066" max="13066" width="9.140625" style="2" customWidth="1"/>
    <col min="13067" max="13312" width="9.140625" style="2"/>
    <col min="13313" max="13313" width="17" style="2" customWidth="1"/>
    <col min="13314" max="13314" width="9.140625" style="2"/>
    <col min="13315" max="13315" width="3.7109375" style="2" customWidth="1"/>
    <col min="13316" max="13316" width="9.140625" style="2"/>
    <col min="13317" max="13317" width="3.7109375" style="2" customWidth="1"/>
    <col min="13318" max="13318" width="9.140625" style="2"/>
    <col min="13319" max="13319" width="3.7109375" style="2" customWidth="1"/>
    <col min="13320" max="13320" width="9.140625" style="2" customWidth="1"/>
    <col min="13321" max="13321" width="3.7109375" style="2" customWidth="1"/>
    <col min="13322" max="13322" width="9.140625" style="2" customWidth="1"/>
    <col min="13323" max="13568" width="9.140625" style="2"/>
    <col min="13569" max="13569" width="17" style="2" customWidth="1"/>
    <col min="13570" max="13570" width="9.140625" style="2"/>
    <col min="13571" max="13571" width="3.7109375" style="2" customWidth="1"/>
    <col min="13572" max="13572" width="9.140625" style="2"/>
    <col min="13573" max="13573" width="3.7109375" style="2" customWidth="1"/>
    <col min="13574" max="13574" width="9.140625" style="2"/>
    <col min="13575" max="13575" width="3.7109375" style="2" customWidth="1"/>
    <col min="13576" max="13576" width="9.140625" style="2" customWidth="1"/>
    <col min="13577" max="13577" width="3.7109375" style="2" customWidth="1"/>
    <col min="13578" max="13578" width="9.140625" style="2" customWidth="1"/>
    <col min="13579" max="13824" width="9.140625" style="2"/>
    <col min="13825" max="13825" width="17" style="2" customWidth="1"/>
    <col min="13826" max="13826" width="9.140625" style="2"/>
    <col min="13827" max="13827" width="3.7109375" style="2" customWidth="1"/>
    <col min="13828" max="13828" width="9.140625" style="2"/>
    <col min="13829" max="13829" width="3.7109375" style="2" customWidth="1"/>
    <col min="13830" max="13830" width="9.140625" style="2"/>
    <col min="13831" max="13831" width="3.7109375" style="2" customWidth="1"/>
    <col min="13832" max="13832" width="9.140625" style="2" customWidth="1"/>
    <col min="13833" max="13833" width="3.7109375" style="2" customWidth="1"/>
    <col min="13834" max="13834" width="9.140625" style="2" customWidth="1"/>
    <col min="13835" max="14080" width="9.140625" style="2"/>
    <col min="14081" max="14081" width="17" style="2" customWidth="1"/>
    <col min="14082" max="14082" width="9.140625" style="2"/>
    <col min="14083" max="14083" width="3.7109375" style="2" customWidth="1"/>
    <col min="14084" max="14084" width="9.140625" style="2"/>
    <col min="14085" max="14085" width="3.7109375" style="2" customWidth="1"/>
    <col min="14086" max="14086" width="9.140625" style="2"/>
    <col min="14087" max="14087" width="3.7109375" style="2" customWidth="1"/>
    <col min="14088" max="14088" width="9.140625" style="2" customWidth="1"/>
    <col min="14089" max="14089" width="3.7109375" style="2" customWidth="1"/>
    <col min="14090" max="14090" width="9.140625" style="2" customWidth="1"/>
    <col min="14091" max="14336" width="9.140625" style="2"/>
    <col min="14337" max="14337" width="17" style="2" customWidth="1"/>
    <col min="14338" max="14338" width="9.140625" style="2"/>
    <col min="14339" max="14339" width="3.7109375" style="2" customWidth="1"/>
    <col min="14340" max="14340" width="9.140625" style="2"/>
    <col min="14341" max="14341" width="3.7109375" style="2" customWidth="1"/>
    <col min="14342" max="14342" width="9.140625" style="2"/>
    <col min="14343" max="14343" width="3.7109375" style="2" customWidth="1"/>
    <col min="14344" max="14344" width="9.140625" style="2" customWidth="1"/>
    <col min="14345" max="14345" width="3.7109375" style="2" customWidth="1"/>
    <col min="14346" max="14346" width="9.140625" style="2" customWidth="1"/>
    <col min="14347" max="14592" width="9.140625" style="2"/>
    <col min="14593" max="14593" width="17" style="2" customWidth="1"/>
    <col min="14594" max="14594" width="9.140625" style="2"/>
    <col min="14595" max="14595" width="3.7109375" style="2" customWidth="1"/>
    <col min="14596" max="14596" width="9.140625" style="2"/>
    <col min="14597" max="14597" width="3.7109375" style="2" customWidth="1"/>
    <col min="14598" max="14598" width="9.140625" style="2"/>
    <col min="14599" max="14599" width="3.7109375" style="2" customWidth="1"/>
    <col min="14600" max="14600" width="9.140625" style="2" customWidth="1"/>
    <col min="14601" max="14601" width="3.7109375" style="2" customWidth="1"/>
    <col min="14602" max="14602" width="9.140625" style="2" customWidth="1"/>
    <col min="14603" max="14848" width="9.140625" style="2"/>
    <col min="14849" max="14849" width="17" style="2" customWidth="1"/>
    <col min="14850" max="14850" width="9.140625" style="2"/>
    <col min="14851" max="14851" width="3.7109375" style="2" customWidth="1"/>
    <col min="14852" max="14852" width="9.140625" style="2"/>
    <col min="14853" max="14853" width="3.7109375" style="2" customWidth="1"/>
    <col min="14854" max="14854" width="9.140625" style="2"/>
    <col min="14855" max="14855" width="3.7109375" style="2" customWidth="1"/>
    <col min="14856" max="14856" width="9.140625" style="2" customWidth="1"/>
    <col min="14857" max="14857" width="3.7109375" style="2" customWidth="1"/>
    <col min="14858" max="14858" width="9.140625" style="2" customWidth="1"/>
    <col min="14859" max="15104" width="9.140625" style="2"/>
    <col min="15105" max="15105" width="17" style="2" customWidth="1"/>
    <col min="15106" max="15106" width="9.140625" style="2"/>
    <col min="15107" max="15107" width="3.7109375" style="2" customWidth="1"/>
    <col min="15108" max="15108" width="9.140625" style="2"/>
    <col min="15109" max="15109" width="3.7109375" style="2" customWidth="1"/>
    <col min="15110" max="15110" width="9.140625" style="2"/>
    <col min="15111" max="15111" width="3.7109375" style="2" customWidth="1"/>
    <col min="15112" max="15112" width="9.140625" style="2" customWidth="1"/>
    <col min="15113" max="15113" width="3.7109375" style="2" customWidth="1"/>
    <col min="15114" max="15114" width="9.140625" style="2" customWidth="1"/>
    <col min="15115" max="15360" width="9.140625" style="2"/>
    <col min="15361" max="15361" width="17" style="2" customWidth="1"/>
    <col min="15362" max="15362" width="9.140625" style="2"/>
    <col min="15363" max="15363" width="3.7109375" style="2" customWidth="1"/>
    <col min="15364" max="15364" width="9.140625" style="2"/>
    <col min="15365" max="15365" width="3.7109375" style="2" customWidth="1"/>
    <col min="15366" max="15366" width="9.140625" style="2"/>
    <col min="15367" max="15367" width="3.7109375" style="2" customWidth="1"/>
    <col min="15368" max="15368" width="9.140625" style="2" customWidth="1"/>
    <col min="15369" max="15369" width="3.7109375" style="2" customWidth="1"/>
    <col min="15370" max="15370" width="9.140625" style="2" customWidth="1"/>
    <col min="15371" max="15616" width="9.140625" style="2"/>
    <col min="15617" max="15617" width="17" style="2" customWidth="1"/>
    <col min="15618" max="15618" width="9.140625" style="2"/>
    <col min="15619" max="15619" width="3.7109375" style="2" customWidth="1"/>
    <col min="15620" max="15620" width="9.140625" style="2"/>
    <col min="15621" max="15621" width="3.7109375" style="2" customWidth="1"/>
    <col min="15622" max="15622" width="9.140625" style="2"/>
    <col min="15623" max="15623" width="3.7109375" style="2" customWidth="1"/>
    <col min="15624" max="15624" width="9.140625" style="2" customWidth="1"/>
    <col min="15625" max="15625" width="3.7109375" style="2" customWidth="1"/>
    <col min="15626" max="15626" width="9.140625" style="2" customWidth="1"/>
    <col min="15627" max="15872" width="9.140625" style="2"/>
    <col min="15873" max="15873" width="17" style="2" customWidth="1"/>
    <col min="15874" max="15874" width="9.140625" style="2"/>
    <col min="15875" max="15875" width="3.7109375" style="2" customWidth="1"/>
    <col min="15876" max="15876" width="9.140625" style="2"/>
    <col min="15877" max="15877" width="3.7109375" style="2" customWidth="1"/>
    <col min="15878" max="15878" width="9.140625" style="2"/>
    <col min="15879" max="15879" width="3.7109375" style="2" customWidth="1"/>
    <col min="15880" max="15880" width="9.140625" style="2" customWidth="1"/>
    <col min="15881" max="15881" width="3.7109375" style="2" customWidth="1"/>
    <col min="15882" max="15882" width="9.140625" style="2" customWidth="1"/>
    <col min="15883" max="16128" width="9.140625" style="2"/>
    <col min="16129" max="16129" width="17" style="2" customWidth="1"/>
    <col min="16130" max="16130" width="9.140625" style="2"/>
    <col min="16131" max="16131" width="3.7109375" style="2" customWidth="1"/>
    <col min="16132" max="16132" width="9.140625" style="2"/>
    <col min="16133" max="16133" width="3.7109375" style="2" customWidth="1"/>
    <col min="16134" max="16134" width="9.140625" style="2"/>
    <col min="16135" max="16135" width="3.7109375" style="2" customWidth="1"/>
    <col min="16136" max="16136" width="9.140625" style="2" customWidth="1"/>
    <col min="16137" max="16137" width="3.7109375" style="2" customWidth="1"/>
    <col min="16138" max="16138" width="9.140625" style="2" customWidth="1"/>
    <col min="16139" max="16384" width="9.140625" style="2"/>
  </cols>
  <sheetData>
    <row r="1" spans="1:11">
      <c r="A1" s="1" t="s">
        <v>162</v>
      </c>
    </row>
    <row r="2" spans="1:11">
      <c r="F2" s="6"/>
      <c r="G2" s="6"/>
      <c r="H2" s="6"/>
      <c r="J2" s="6"/>
    </row>
    <row r="3" spans="1:11">
      <c r="A3" s="3"/>
      <c r="B3" s="4">
        <v>2014</v>
      </c>
      <c r="C3" s="4"/>
      <c r="D3" s="4">
        <v>2015</v>
      </c>
      <c r="E3" s="5"/>
      <c r="F3" s="184" t="s">
        <v>4</v>
      </c>
      <c r="G3" s="184"/>
      <c r="H3" s="184"/>
      <c r="I3" s="5"/>
      <c r="J3" s="175" t="s">
        <v>111</v>
      </c>
    </row>
    <row r="4" spans="1:11">
      <c r="A4" s="6"/>
      <c r="B4" s="183" t="s">
        <v>36</v>
      </c>
      <c r="C4" s="183"/>
      <c r="D4" s="183"/>
      <c r="E4" s="7"/>
      <c r="F4" s="4">
        <v>2014</v>
      </c>
      <c r="G4" s="4"/>
      <c r="H4" s="4">
        <v>2015</v>
      </c>
      <c r="I4" s="7"/>
      <c r="J4" s="176" t="s">
        <v>193</v>
      </c>
    </row>
    <row r="5" spans="1:11">
      <c r="C5" s="9"/>
      <c r="D5" s="9"/>
      <c r="G5" s="9"/>
      <c r="H5" s="9"/>
      <c r="J5" s="9"/>
    </row>
    <row r="6" spans="1:11">
      <c r="A6" s="2" t="s">
        <v>112</v>
      </c>
      <c r="B6" s="154">
        <v>1121.2243214499999</v>
      </c>
      <c r="C6" s="155"/>
      <c r="D6" s="154">
        <v>667.66473568999982</v>
      </c>
      <c r="E6" s="9"/>
      <c r="F6" s="160">
        <f>B6/$B$16*100</f>
        <v>20.533260621593378</v>
      </c>
      <c r="G6" s="160"/>
      <c r="H6" s="160">
        <f>D6/$D$16*100</f>
        <v>16.602086206526241</v>
      </c>
      <c r="I6" s="9"/>
      <c r="J6" s="160">
        <f>(D6-B6)/B6*100</f>
        <v>-40.452171530978177</v>
      </c>
    </row>
    <row r="7" spans="1:11">
      <c r="A7" s="2" t="s">
        <v>113</v>
      </c>
      <c r="B7" s="154">
        <v>1550.0141677500001</v>
      </c>
      <c r="C7" s="155"/>
      <c r="D7" s="154">
        <v>839.09374823000007</v>
      </c>
      <c r="E7" s="9"/>
      <c r="F7" s="160">
        <f>B7/$B$16*100</f>
        <v>28.38579601307034</v>
      </c>
      <c r="G7" s="160"/>
      <c r="H7" s="160">
        <f>D7/$D$16*100</f>
        <v>20.864823314466292</v>
      </c>
      <c r="I7" s="9"/>
      <c r="J7" s="160">
        <f>(D7-B7)/B7*100</f>
        <v>-45.865414285339838</v>
      </c>
    </row>
    <row r="8" spans="1:11">
      <c r="A8" s="2" t="s">
        <v>114</v>
      </c>
      <c r="B8" s="154">
        <v>757.74044013000002</v>
      </c>
      <c r="C8" s="155"/>
      <c r="D8" s="154">
        <v>653.39561032999995</v>
      </c>
      <c r="E8" s="9"/>
      <c r="F8" s="160">
        <f>B8/$B$16*100</f>
        <v>13.876689653493212</v>
      </c>
      <c r="G8" s="160"/>
      <c r="H8" s="160">
        <f>D8/$D$16*100</f>
        <v>16.247271526859766</v>
      </c>
      <c r="I8" s="9"/>
      <c r="J8" s="160">
        <f>(D8-B8)/B8*100</f>
        <v>-13.770524083695253</v>
      </c>
    </row>
    <row r="9" spans="1:11">
      <c r="A9" s="2" t="s">
        <v>159</v>
      </c>
      <c r="B9" s="154">
        <v>1857.5484662599999</v>
      </c>
      <c r="C9" s="155"/>
      <c r="D9" s="154">
        <v>1727.4172154300002</v>
      </c>
      <c r="E9" s="9"/>
      <c r="F9" s="160">
        <f>B9/$B$16*100</f>
        <v>34.017748317867294</v>
      </c>
      <c r="G9" s="160"/>
      <c r="H9" s="160">
        <f>D9/$D$16*100</f>
        <v>42.953788019923302</v>
      </c>
      <c r="I9" s="9"/>
      <c r="J9" s="160">
        <f>(D9-B9)/B9*100</f>
        <v>-7.0055373086445965</v>
      </c>
      <c r="K9" s="11"/>
    </row>
    <row r="10" spans="1:11">
      <c r="B10" s="154"/>
      <c r="C10" s="155"/>
      <c r="D10" s="155"/>
      <c r="E10" s="9"/>
      <c r="F10" s="160"/>
      <c r="G10" s="160"/>
      <c r="H10" s="160"/>
      <c r="I10" s="9"/>
      <c r="J10" s="160"/>
    </row>
    <row r="11" spans="1:11">
      <c r="A11" s="12" t="s">
        <v>115</v>
      </c>
      <c r="B11" s="156">
        <v>5286.5273955900002</v>
      </c>
      <c r="C11" s="157"/>
      <c r="D11" s="156">
        <v>3887.5713096799996</v>
      </c>
      <c r="E11" s="9"/>
      <c r="F11" s="161">
        <f>B11/$B$16*100</f>
        <v>96.813494606024236</v>
      </c>
      <c r="G11" s="161"/>
      <c r="H11" s="161">
        <f>D11/$D$16*100</f>
        <v>96.667969067775587</v>
      </c>
      <c r="I11" s="9"/>
      <c r="J11" s="161">
        <f>(D11-B11)/B11*100</f>
        <v>-26.462665966263678</v>
      </c>
    </row>
    <row r="12" spans="1:11">
      <c r="A12" s="12"/>
      <c r="B12" s="156"/>
      <c r="C12" s="157"/>
      <c r="D12" s="157"/>
      <c r="E12" s="9"/>
      <c r="F12" s="161"/>
      <c r="G12" s="161"/>
      <c r="H12" s="161"/>
      <c r="I12" s="9"/>
      <c r="J12" s="161"/>
    </row>
    <row r="13" spans="1:11">
      <c r="A13" s="2" t="s">
        <v>116</v>
      </c>
      <c r="B13" s="154">
        <v>2</v>
      </c>
      <c r="C13" s="157"/>
      <c r="D13" s="158">
        <v>1</v>
      </c>
      <c r="E13" s="9"/>
      <c r="F13" s="160">
        <f>B13/$B$16*100</f>
        <v>3.6626498781330695E-2</v>
      </c>
      <c r="G13" s="161"/>
      <c r="H13" s="160">
        <f>D13/$D$16*100</f>
        <v>2.4865902479286658E-2</v>
      </c>
      <c r="I13" s="9"/>
      <c r="J13" s="160">
        <f>(D13-B13)/B13*100</f>
        <v>-50</v>
      </c>
    </row>
    <row r="14" spans="1:11">
      <c r="A14" s="2" t="s">
        <v>138</v>
      </c>
      <c r="B14" s="154">
        <v>172</v>
      </c>
      <c r="C14" s="157"/>
      <c r="D14" s="158">
        <v>133</v>
      </c>
      <c r="E14" s="9"/>
      <c r="F14" s="160">
        <f>B14/$B$16*100</f>
        <v>3.1498788951944396</v>
      </c>
      <c r="G14" s="161"/>
      <c r="H14" s="160">
        <f>D14/$D$16*100</f>
        <v>3.3071650297451258</v>
      </c>
      <c r="I14" s="9"/>
      <c r="J14" s="160">
        <f>(D14-B14)/B14*100</f>
        <v>-22.674418604651162</v>
      </c>
    </row>
    <row r="15" spans="1:11">
      <c r="B15" s="154"/>
      <c r="C15" s="157"/>
      <c r="D15" s="157"/>
      <c r="E15" s="9"/>
      <c r="F15" s="161"/>
      <c r="G15" s="161"/>
      <c r="H15" s="161"/>
      <c r="I15" s="9"/>
      <c r="J15" s="161"/>
    </row>
    <row r="16" spans="1:11">
      <c r="A16" s="13" t="s">
        <v>118</v>
      </c>
      <c r="B16" s="156">
        <v>5460.5273955900002</v>
      </c>
      <c r="C16" s="155"/>
      <c r="D16" s="156">
        <v>4021.5713096799996</v>
      </c>
      <c r="E16" s="159"/>
      <c r="F16" s="161">
        <f>F11+F13+F14</f>
        <v>100</v>
      </c>
      <c r="G16" s="162"/>
      <c r="H16" s="161">
        <v>100</v>
      </c>
      <c r="I16" s="159"/>
      <c r="J16" s="160">
        <f>(D16-B16)/B16*100</f>
        <v>-26.351961663485511</v>
      </c>
    </row>
    <row r="17" spans="1:27">
      <c r="A17" s="6"/>
      <c r="B17" s="6"/>
      <c r="C17" s="6"/>
      <c r="D17" s="6"/>
      <c r="E17" s="6"/>
      <c r="F17" s="6"/>
      <c r="G17" s="6"/>
      <c r="H17" s="6"/>
      <c r="I17" s="6"/>
      <c r="J17" s="6"/>
    </row>
    <row r="19" spans="1:27">
      <c r="A19" s="14" t="s">
        <v>163</v>
      </c>
      <c r="B19" s="11"/>
      <c r="C19" s="11"/>
      <c r="D19" s="11"/>
      <c r="F19" s="15"/>
      <c r="G19" s="15"/>
      <c r="H19" s="15"/>
    </row>
    <row r="20" spans="1:27">
      <c r="B20" s="11"/>
      <c r="C20" s="11"/>
      <c r="D20" s="11"/>
    </row>
    <row r="21" spans="1:27">
      <c r="B21" s="11"/>
      <c r="C21" s="11"/>
      <c r="D21" s="10"/>
      <c r="J21" s="10"/>
      <c r="M21" s="16"/>
    </row>
    <row r="22" spans="1:27">
      <c r="B22" s="11"/>
      <c r="D22" s="10"/>
      <c r="J22" s="10"/>
      <c r="L22" s="16"/>
      <c r="O22" s="16"/>
    </row>
    <row r="23" spans="1:27">
      <c r="B23" s="11"/>
      <c r="D23" s="10"/>
      <c r="L23" s="16"/>
    </row>
    <row r="24" spans="1:27">
      <c r="L24" s="16"/>
    </row>
    <row r="25" spans="1:27">
      <c r="B25" s="11"/>
      <c r="D25" s="11"/>
      <c r="J25" s="10"/>
      <c r="L25" s="16"/>
    </row>
    <row r="26" spans="1:27">
      <c r="B26" s="11"/>
      <c r="D26" s="11"/>
      <c r="J26" s="10"/>
    </row>
    <row r="27" spans="1:27">
      <c r="B27" s="11"/>
      <c r="C27" s="11"/>
      <c r="D27" s="11"/>
      <c r="J27" s="10"/>
    </row>
    <row r="31" spans="1:27"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1:27"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13:27"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13:27"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13:27">
      <c r="AA35" s="17"/>
    </row>
  </sheetData>
  <mergeCells count="2">
    <mergeCell ref="B4:D4"/>
    <mergeCell ref="F3:H3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zoomScale="75" zoomScaleNormal="75" workbookViewId="0">
      <selection sqref="A1:XFD1048576"/>
    </sheetView>
  </sheetViews>
  <sheetFormatPr defaultRowHeight="12.75"/>
  <cols>
    <col min="1" max="1" width="17.140625" style="2" customWidth="1"/>
    <col min="2" max="2" width="9.28515625" style="2" customWidth="1"/>
    <col min="3" max="3" width="9.5703125" style="2" bestFit="1" customWidth="1"/>
    <col min="4" max="6" width="9.140625" style="2"/>
    <col min="7" max="7" width="3.7109375" style="2" customWidth="1"/>
    <col min="8" max="9" width="13.42578125" style="2" customWidth="1"/>
    <col min="10" max="10" width="9.28515625" style="2" customWidth="1"/>
    <col min="11" max="12" width="10.28515625" style="2" customWidth="1"/>
    <col min="13" max="13" width="9.140625" style="2"/>
    <col min="14" max="14" width="3.7109375" style="2" customWidth="1"/>
    <col min="15" max="15" width="12" style="2" customWidth="1"/>
    <col min="16" max="16" width="9.140625" style="2"/>
    <col min="17" max="17" width="9.5703125" style="2" customWidth="1"/>
    <col min="18" max="256" width="9.140625" style="2"/>
    <col min="257" max="257" width="17.140625" style="2" customWidth="1"/>
    <col min="258" max="258" width="9.28515625" style="2" customWidth="1"/>
    <col min="259" max="259" width="9.5703125" style="2" bestFit="1" customWidth="1"/>
    <col min="260" max="262" width="9.140625" style="2"/>
    <col min="263" max="263" width="3.7109375" style="2" customWidth="1"/>
    <col min="264" max="264" width="13.42578125" style="2" customWidth="1"/>
    <col min="265" max="265" width="9.28515625" style="2" customWidth="1"/>
    <col min="266" max="266" width="10.28515625" style="2" customWidth="1"/>
    <col min="267" max="267" width="13.7109375" style="2" customWidth="1"/>
    <col min="268" max="268" width="10.28515625" style="2" customWidth="1"/>
    <col min="269" max="269" width="9.140625" style="2"/>
    <col min="270" max="270" width="3.7109375" style="2" customWidth="1"/>
    <col min="271" max="271" width="12" style="2" customWidth="1"/>
    <col min="272" max="272" width="9.140625" style="2"/>
    <col min="273" max="273" width="9.5703125" style="2" customWidth="1"/>
    <col min="274" max="512" width="9.140625" style="2"/>
    <col min="513" max="513" width="17.140625" style="2" customWidth="1"/>
    <col min="514" max="514" width="9.28515625" style="2" customWidth="1"/>
    <col min="515" max="515" width="9.5703125" style="2" bestFit="1" customWidth="1"/>
    <col min="516" max="518" width="9.140625" style="2"/>
    <col min="519" max="519" width="3.7109375" style="2" customWidth="1"/>
    <col min="520" max="520" width="13.42578125" style="2" customWidth="1"/>
    <col min="521" max="521" width="9.28515625" style="2" customWidth="1"/>
    <col min="522" max="522" width="10.28515625" style="2" customWidth="1"/>
    <col min="523" max="523" width="13.7109375" style="2" customWidth="1"/>
    <col min="524" max="524" width="10.28515625" style="2" customWidth="1"/>
    <col min="525" max="525" width="9.140625" style="2"/>
    <col min="526" max="526" width="3.7109375" style="2" customWidth="1"/>
    <col min="527" max="527" width="12" style="2" customWidth="1"/>
    <col min="528" max="528" width="9.140625" style="2"/>
    <col min="529" max="529" width="9.5703125" style="2" customWidth="1"/>
    <col min="530" max="768" width="9.140625" style="2"/>
    <col min="769" max="769" width="17.140625" style="2" customWidth="1"/>
    <col min="770" max="770" width="9.28515625" style="2" customWidth="1"/>
    <col min="771" max="771" width="9.5703125" style="2" bestFit="1" customWidth="1"/>
    <col min="772" max="774" width="9.140625" style="2"/>
    <col min="775" max="775" width="3.7109375" style="2" customWidth="1"/>
    <col min="776" max="776" width="13.42578125" style="2" customWidth="1"/>
    <col min="777" max="777" width="9.28515625" style="2" customWidth="1"/>
    <col min="778" max="778" width="10.28515625" style="2" customWidth="1"/>
    <col min="779" max="779" width="13.7109375" style="2" customWidth="1"/>
    <col min="780" max="780" width="10.28515625" style="2" customWidth="1"/>
    <col min="781" max="781" width="9.140625" style="2"/>
    <col min="782" max="782" width="3.7109375" style="2" customWidth="1"/>
    <col min="783" max="783" width="12" style="2" customWidth="1"/>
    <col min="784" max="784" width="9.140625" style="2"/>
    <col min="785" max="785" width="9.5703125" style="2" customWidth="1"/>
    <col min="786" max="1024" width="9.140625" style="2"/>
    <col min="1025" max="1025" width="17.140625" style="2" customWidth="1"/>
    <col min="1026" max="1026" width="9.28515625" style="2" customWidth="1"/>
    <col min="1027" max="1027" width="9.5703125" style="2" bestFit="1" customWidth="1"/>
    <col min="1028" max="1030" width="9.140625" style="2"/>
    <col min="1031" max="1031" width="3.7109375" style="2" customWidth="1"/>
    <col min="1032" max="1032" width="13.42578125" style="2" customWidth="1"/>
    <col min="1033" max="1033" width="9.28515625" style="2" customWidth="1"/>
    <col min="1034" max="1034" width="10.28515625" style="2" customWidth="1"/>
    <col min="1035" max="1035" width="13.7109375" style="2" customWidth="1"/>
    <col min="1036" max="1036" width="10.28515625" style="2" customWidth="1"/>
    <col min="1037" max="1037" width="9.140625" style="2"/>
    <col min="1038" max="1038" width="3.7109375" style="2" customWidth="1"/>
    <col min="1039" max="1039" width="12" style="2" customWidth="1"/>
    <col min="1040" max="1040" width="9.140625" style="2"/>
    <col min="1041" max="1041" width="9.5703125" style="2" customWidth="1"/>
    <col min="1042" max="1280" width="9.140625" style="2"/>
    <col min="1281" max="1281" width="17.140625" style="2" customWidth="1"/>
    <col min="1282" max="1282" width="9.28515625" style="2" customWidth="1"/>
    <col min="1283" max="1283" width="9.5703125" style="2" bestFit="1" customWidth="1"/>
    <col min="1284" max="1286" width="9.140625" style="2"/>
    <col min="1287" max="1287" width="3.7109375" style="2" customWidth="1"/>
    <col min="1288" max="1288" width="13.42578125" style="2" customWidth="1"/>
    <col min="1289" max="1289" width="9.28515625" style="2" customWidth="1"/>
    <col min="1290" max="1290" width="10.28515625" style="2" customWidth="1"/>
    <col min="1291" max="1291" width="13.7109375" style="2" customWidth="1"/>
    <col min="1292" max="1292" width="10.28515625" style="2" customWidth="1"/>
    <col min="1293" max="1293" width="9.140625" style="2"/>
    <col min="1294" max="1294" width="3.7109375" style="2" customWidth="1"/>
    <col min="1295" max="1295" width="12" style="2" customWidth="1"/>
    <col min="1296" max="1296" width="9.140625" style="2"/>
    <col min="1297" max="1297" width="9.5703125" style="2" customWidth="1"/>
    <col min="1298" max="1536" width="9.140625" style="2"/>
    <col min="1537" max="1537" width="17.140625" style="2" customWidth="1"/>
    <col min="1538" max="1538" width="9.28515625" style="2" customWidth="1"/>
    <col min="1539" max="1539" width="9.5703125" style="2" bestFit="1" customWidth="1"/>
    <col min="1540" max="1542" width="9.140625" style="2"/>
    <col min="1543" max="1543" width="3.7109375" style="2" customWidth="1"/>
    <col min="1544" max="1544" width="13.42578125" style="2" customWidth="1"/>
    <col min="1545" max="1545" width="9.28515625" style="2" customWidth="1"/>
    <col min="1546" max="1546" width="10.28515625" style="2" customWidth="1"/>
    <col min="1547" max="1547" width="13.7109375" style="2" customWidth="1"/>
    <col min="1548" max="1548" width="10.28515625" style="2" customWidth="1"/>
    <col min="1549" max="1549" width="9.140625" style="2"/>
    <col min="1550" max="1550" width="3.7109375" style="2" customWidth="1"/>
    <col min="1551" max="1551" width="12" style="2" customWidth="1"/>
    <col min="1552" max="1552" width="9.140625" style="2"/>
    <col min="1553" max="1553" width="9.5703125" style="2" customWidth="1"/>
    <col min="1554" max="1792" width="9.140625" style="2"/>
    <col min="1793" max="1793" width="17.140625" style="2" customWidth="1"/>
    <col min="1794" max="1794" width="9.28515625" style="2" customWidth="1"/>
    <col min="1795" max="1795" width="9.5703125" style="2" bestFit="1" customWidth="1"/>
    <col min="1796" max="1798" width="9.140625" style="2"/>
    <col min="1799" max="1799" width="3.7109375" style="2" customWidth="1"/>
    <col min="1800" max="1800" width="13.42578125" style="2" customWidth="1"/>
    <col min="1801" max="1801" width="9.28515625" style="2" customWidth="1"/>
    <col min="1802" max="1802" width="10.28515625" style="2" customWidth="1"/>
    <col min="1803" max="1803" width="13.7109375" style="2" customWidth="1"/>
    <col min="1804" max="1804" width="10.28515625" style="2" customWidth="1"/>
    <col min="1805" max="1805" width="9.140625" style="2"/>
    <col min="1806" max="1806" width="3.7109375" style="2" customWidth="1"/>
    <col min="1807" max="1807" width="12" style="2" customWidth="1"/>
    <col min="1808" max="1808" width="9.140625" style="2"/>
    <col min="1809" max="1809" width="9.5703125" style="2" customWidth="1"/>
    <col min="1810" max="2048" width="9.140625" style="2"/>
    <col min="2049" max="2049" width="17.140625" style="2" customWidth="1"/>
    <col min="2050" max="2050" width="9.28515625" style="2" customWidth="1"/>
    <col min="2051" max="2051" width="9.5703125" style="2" bestFit="1" customWidth="1"/>
    <col min="2052" max="2054" width="9.140625" style="2"/>
    <col min="2055" max="2055" width="3.7109375" style="2" customWidth="1"/>
    <col min="2056" max="2056" width="13.42578125" style="2" customWidth="1"/>
    <col min="2057" max="2057" width="9.28515625" style="2" customWidth="1"/>
    <col min="2058" max="2058" width="10.28515625" style="2" customWidth="1"/>
    <col min="2059" max="2059" width="13.7109375" style="2" customWidth="1"/>
    <col min="2060" max="2060" width="10.28515625" style="2" customWidth="1"/>
    <col min="2061" max="2061" width="9.140625" style="2"/>
    <col min="2062" max="2062" width="3.7109375" style="2" customWidth="1"/>
    <col min="2063" max="2063" width="12" style="2" customWidth="1"/>
    <col min="2064" max="2064" width="9.140625" style="2"/>
    <col min="2065" max="2065" width="9.5703125" style="2" customWidth="1"/>
    <col min="2066" max="2304" width="9.140625" style="2"/>
    <col min="2305" max="2305" width="17.140625" style="2" customWidth="1"/>
    <col min="2306" max="2306" width="9.28515625" style="2" customWidth="1"/>
    <col min="2307" max="2307" width="9.5703125" style="2" bestFit="1" customWidth="1"/>
    <col min="2308" max="2310" width="9.140625" style="2"/>
    <col min="2311" max="2311" width="3.7109375" style="2" customWidth="1"/>
    <col min="2312" max="2312" width="13.42578125" style="2" customWidth="1"/>
    <col min="2313" max="2313" width="9.28515625" style="2" customWidth="1"/>
    <col min="2314" max="2314" width="10.28515625" style="2" customWidth="1"/>
    <col min="2315" max="2315" width="13.7109375" style="2" customWidth="1"/>
    <col min="2316" max="2316" width="10.28515625" style="2" customWidth="1"/>
    <col min="2317" max="2317" width="9.140625" style="2"/>
    <col min="2318" max="2318" width="3.7109375" style="2" customWidth="1"/>
    <col min="2319" max="2319" width="12" style="2" customWidth="1"/>
    <col min="2320" max="2320" width="9.140625" style="2"/>
    <col min="2321" max="2321" width="9.5703125" style="2" customWidth="1"/>
    <col min="2322" max="2560" width="9.140625" style="2"/>
    <col min="2561" max="2561" width="17.140625" style="2" customWidth="1"/>
    <col min="2562" max="2562" width="9.28515625" style="2" customWidth="1"/>
    <col min="2563" max="2563" width="9.5703125" style="2" bestFit="1" customWidth="1"/>
    <col min="2564" max="2566" width="9.140625" style="2"/>
    <col min="2567" max="2567" width="3.7109375" style="2" customWidth="1"/>
    <col min="2568" max="2568" width="13.42578125" style="2" customWidth="1"/>
    <col min="2569" max="2569" width="9.28515625" style="2" customWidth="1"/>
    <col min="2570" max="2570" width="10.28515625" style="2" customWidth="1"/>
    <col min="2571" max="2571" width="13.7109375" style="2" customWidth="1"/>
    <col min="2572" max="2572" width="10.28515625" style="2" customWidth="1"/>
    <col min="2573" max="2573" width="9.140625" style="2"/>
    <col min="2574" max="2574" width="3.7109375" style="2" customWidth="1"/>
    <col min="2575" max="2575" width="12" style="2" customWidth="1"/>
    <col min="2576" max="2576" width="9.140625" style="2"/>
    <col min="2577" max="2577" width="9.5703125" style="2" customWidth="1"/>
    <col min="2578" max="2816" width="9.140625" style="2"/>
    <col min="2817" max="2817" width="17.140625" style="2" customWidth="1"/>
    <col min="2818" max="2818" width="9.28515625" style="2" customWidth="1"/>
    <col min="2819" max="2819" width="9.5703125" style="2" bestFit="1" customWidth="1"/>
    <col min="2820" max="2822" width="9.140625" style="2"/>
    <col min="2823" max="2823" width="3.7109375" style="2" customWidth="1"/>
    <col min="2824" max="2824" width="13.42578125" style="2" customWidth="1"/>
    <col min="2825" max="2825" width="9.28515625" style="2" customWidth="1"/>
    <col min="2826" max="2826" width="10.28515625" style="2" customWidth="1"/>
    <col min="2827" max="2827" width="13.7109375" style="2" customWidth="1"/>
    <col min="2828" max="2828" width="10.28515625" style="2" customWidth="1"/>
    <col min="2829" max="2829" width="9.140625" style="2"/>
    <col min="2830" max="2830" width="3.7109375" style="2" customWidth="1"/>
    <col min="2831" max="2831" width="12" style="2" customWidth="1"/>
    <col min="2832" max="2832" width="9.140625" style="2"/>
    <col min="2833" max="2833" width="9.5703125" style="2" customWidth="1"/>
    <col min="2834" max="3072" width="9.140625" style="2"/>
    <col min="3073" max="3073" width="17.140625" style="2" customWidth="1"/>
    <col min="3074" max="3074" width="9.28515625" style="2" customWidth="1"/>
    <col min="3075" max="3075" width="9.5703125" style="2" bestFit="1" customWidth="1"/>
    <col min="3076" max="3078" width="9.140625" style="2"/>
    <col min="3079" max="3079" width="3.7109375" style="2" customWidth="1"/>
    <col min="3080" max="3080" width="13.42578125" style="2" customWidth="1"/>
    <col min="3081" max="3081" width="9.28515625" style="2" customWidth="1"/>
    <col min="3082" max="3082" width="10.28515625" style="2" customWidth="1"/>
    <col min="3083" max="3083" width="13.7109375" style="2" customWidth="1"/>
    <col min="3084" max="3084" width="10.28515625" style="2" customWidth="1"/>
    <col min="3085" max="3085" width="9.140625" style="2"/>
    <col min="3086" max="3086" width="3.7109375" style="2" customWidth="1"/>
    <col min="3087" max="3087" width="12" style="2" customWidth="1"/>
    <col min="3088" max="3088" width="9.140625" style="2"/>
    <col min="3089" max="3089" width="9.5703125" style="2" customWidth="1"/>
    <col min="3090" max="3328" width="9.140625" style="2"/>
    <col min="3329" max="3329" width="17.140625" style="2" customWidth="1"/>
    <col min="3330" max="3330" width="9.28515625" style="2" customWidth="1"/>
    <col min="3331" max="3331" width="9.5703125" style="2" bestFit="1" customWidth="1"/>
    <col min="3332" max="3334" width="9.140625" style="2"/>
    <col min="3335" max="3335" width="3.7109375" style="2" customWidth="1"/>
    <col min="3336" max="3336" width="13.42578125" style="2" customWidth="1"/>
    <col min="3337" max="3337" width="9.28515625" style="2" customWidth="1"/>
    <col min="3338" max="3338" width="10.28515625" style="2" customWidth="1"/>
    <col min="3339" max="3339" width="13.7109375" style="2" customWidth="1"/>
    <col min="3340" max="3340" width="10.28515625" style="2" customWidth="1"/>
    <col min="3341" max="3341" width="9.140625" style="2"/>
    <col min="3342" max="3342" width="3.7109375" style="2" customWidth="1"/>
    <col min="3343" max="3343" width="12" style="2" customWidth="1"/>
    <col min="3344" max="3344" width="9.140625" style="2"/>
    <col min="3345" max="3345" width="9.5703125" style="2" customWidth="1"/>
    <col min="3346" max="3584" width="9.140625" style="2"/>
    <col min="3585" max="3585" width="17.140625" style="2" customWidth="1"/>
    <col min="3586" max="3586" width="9.28515625" style="2" customWidth="1"/>
    <col min="3587" max="3587" width="9.5703125" style="2" bestFit="1" customWidth="1"/>
    <col min="3588" max="3590" width="9.140625" style="2"/>
    <col min="3591" max="3591" width="3.7109375" style="2" customWidth="1"/>
    <col min="3592" max="3592" width="13.42578125" style="2" customWidth="1"/>
    <col min="3593" max="3593" width="9.28515625" style="2" customWidth="1"/>
    <col min="3594" max="3594" width="10.28515625" style="2" customWidth="1"/>
    <col min="3595" max="3595" width="13.7109375" style="2" customWidth="1"/>
    <col min="3596" max="3596" width="10.28515625" style="2" customWidth="1"/>
    <col min="3597" max="3597" width="9.140625" style="2"/>
    <col min="3598" max="3598" width="3.7109375" style="2" customWidth="1"/>
    <col min="3599" max="3599" width="12" style="2" customWidth="1"/>
    <col min="3600" max="3600" width="9.140625" style="2"/>
    <col min="3601" max="3601" width="9.5703125" style="2" customWidth="1"/>
    <col min="3602" max="3840" width="9.140625" style="2"/>
    <col min="3841" max="3841" width="17.140625" style="2" customWidth="1"/>
    <col min="3842" max="3842" width="9.28515625" style="2" customWidth="1"/>
    <col min="3843" max="3843" width="9.5703125" style="2" bestFit="1" customWidth="1"/>
    <col min="3844" max="3846" width="9.140625" style="2"/>
    <col min="3847" max="3847" width="3.7109375" style="2" customWidth="1"/>
    <col min="3848" max="3848" width="13.42578125" style="2" customWidth="1"/>
    <col min="3849" max="3849" width="9.28515625" style="2" customWidth="1"/>
    <col min="3850" max="3850" width="10.28515625" style="2" customWidth="1"/>
    <col min="3851" max="3851" width="13.7109375" style="2" customWidth="1"/>
    <col min="3852" max="3852" width="10.28515625" style="2" customWidth="1"/>
    <col min="3853" max="3853" width="9.140625" style="2"/>
    <col min="3854" max="3854" width="3.7109375" style="2" customWidth="1"/>
    <col min="3855" max="3855" width="12" style="2" customWidth="1"/>
    <col min="3856" max="3856" width="9.140625" style="2"/>
    <col min="3857" max="3857" width="9.5703125" style="2" customWidth="1"/>
    <col min="3858" max="4096" width="9.140625" style="2"/>
    <col min="4097" max="4097" width="17.140625" style="2" customWidth="1"/>
    <col min="4098" max="4098" width="9.28515625" style="2" customWidth="1"/>
    <col min="4099" max="4099" width="9.5703125" style="2" bestFit="1" customWidth="1"/>
    <col min="4100" max="4102" width="9.140625" style="2"/>
    <col min="4103" max="4103" width="3.7109375" style="2" customWidth="1"/>
    <col min="4104" max="4104" width="13.42578125" style="2" customWidth="1"/>
    <col min="4105" max="4105" width="9.28515625" style="2" customWidth="1"/>
    <col min="4106" max="4106" width="10.28515625" style="2" customWidth="1"/>
    <col min="4107" max="4107" width="13.7109375" style="2" customWidth="1"/>
    <col min="4108" max="4108" width="10.28515625" style="2" customWidth="1"/>
    <col min="4109" max="4109" width="9.140625" style="2"/>
    <col min="4110" max="4110" width="3.7109375" style="2" customWidth="1"/>
    <col min="4111" max="4111" width="12" style="2" customWidth="1"/>
    <col min="4112" max="4112" width="9.140625" style="2"/>
    <col min="4113" max="4113" width="9.5703125" style="2" customWidth="1"/>
    <col min="4114" max="4352" width="9.140625" style="2"/>
    <col min="4353" max="4353" width="17.140625" style="2" customWidth="1"/>
    <col min="4354" max="4354" width="9.28515625" style="2" customWidth="1"/>
    <col min="4355" max="4355" width="9.5703125" style="2" bestFit="1" customWidth="1"/>
    <col min="4356" max="4358" width="9.140625" style="2"/>
    <col min="4359" max="4359" width="3.7109375" style="2" customWidth="1"/>
    <col min="4360" max="4360" width="13.42578125" style="2" customWidth="1"/>
    <col min="4361" max="4361" width="9.28515625" style="2" customWidth="1"/>
    <col min="4362" max="4362" width="10.28515625" style="2" customWidth="1"/>
    <col min="4363" max="4363" width="13.7109375" style="2" customWidth="1"/>
    <col min="4364" max="4364" width="10.28515625" style="2" customWidth="1"/>
    <col min="4365" max="4365" width="9.140625" style="2"/>
    <col min="4366" max="4366" width="3.7109375" style="2" customWidth="1"/>
    <col min="4367" max="4367" width="12" style="2" customWidth="1"/>
    <col min="4368" max="4368" width="9.140625" style="2"/>
    <col min="4369" max="4369" width="9.5703125" style="2" customWidth="1"/>
    <col min="4370" max="4608" width="9.140625" style="2"/>
    <col min="4609" max="4609" width="17.140625" style="2" customWidth="1"/>
    <col min="4610" max="4610" width="9.28515625" style="2" customWidth="1"/>
    <col min="4611" max="4611" width="9.5703125" style="2" bestFit="1" customWidth="1"/>
    <col min="4612" max="4614" width="9.140625" style="2"/>
    <col min="4615" max="4615" width="3.7109375" style="2" customWidth="1"/>
    <col min="4616" max="4616" width="13.42578125" style="2" customWidth="1"/>
    <col min="4617" max="4617" width="9.28515625" style="2" customWidth="1"/>
    <col min="4618" max="4618" width="10.28515625" style="2" customWidth="1"/>
    <col min="4619" max="4619" width="13.7109375" style="2" customWidth="1"/>
    <col min="4620" max="4620" width="10.28515625" style="2" customWidth="1"/>
    <col min="4621" max="4621" width="9.140625" style="2"/>
    <col min="4622" max="4622" width="3.7109375" style="2" customWidth="1"/>
    <col min="4623" max="4623" width="12" style="2" customWidth="1"/>
    <col min="4624" max="4624" width="9.140625" style="2"/>
    <col min="4625" max="4625" width="9.5703125" style="2" customWidth="1"/>
    <col min="4626" max="4864" width="9.140625" style="2"/>
    <col min="4865" max="4865" width="17.140625" style="2" customWidth="1"/>
    <col min="4866" max="4866" width="9.28515625" style="2" customWidth="1"/>
    <col min="4867" max="4867" width="9.5703125" style="2" bestFit="1" customWidth="1"/>
    <col min="4868" max="4870" width="9.140625" style="2"/>
    <col min="4871" max="4871" width="3.7109375" style="2" customWidth="1"/>
    <col min="4872" max="4872" width="13.42578125" style="2" customWidth="1"/>
    <col min="4873" max="4873" width="9.28515625" style="2" customWidth="1"/>
    <col min="4874" max="4874" width="10.28515625" style="2" customWidth="1"/>
    <col min="4875" max="4875" width="13.7109375" style="2" customWidth="1"/>
    <col min="4876" max="4876" width="10.28515625" style="2" customWidth="1"/>
    <col min="4877" max="4877" width="9.140625" style="2"/>
    <col min="4878" max="4878" width="3.7109375" style="2" customWidth="1"/>
    <col min="4879" max="4879" width="12" style="2" customWidth="1"/>
    <col min="4880" max="4880" width="9.140625" style="2"/>
    <col min="4881" max="4881" width="9.5703125" style="2" customWidth="1"/>
    <col min="4882" max="5120" width="9.140625" style="2"/>
    <col min="5121" max="5121" width="17.140625" style="2" customWidth="1"/>
    <col min="5122" max="5122" width="9.28515625" style="2" customWidth="1"/>
    <col min="5123" max="5123" width="9.5703125" style="2" bestFit="1" customWidth="1"/>
    <col min="5124" max="5126" width="9.140625" style="2"/>
    <col min="5127" max="5127" width="3.7109375" style="2" customWidth="1"/>
    <col min="5128" max="5128" width="13.42578125" style="2" customWidth="1"/>
    <col min="5129" max="5129" width="9.28515625" style="2" customWidth="1"/>
    <col min="5130" max="5130" width="10.28515625" style="2" customWidth="1"/>
    <col min="5131" max="5131" width="13.7109375" style="2" customWidth="1"/>
    <col min="5132" max="5132" width="10.28515625" style="2" customWidth="1"/>
    <col min="5133" max="5133" width="9.140625" style="2"/>
    <col min="5134" max="5134" width="3.7109375" style="2" customWidth="1"/>
    <col min="5135" max="5135" width="12" style="2" customWidth="1"/>
    <col min="5136" max="5136" width="9.140625" style="2"/>
    <col min="5137" max="5137" width="9.5703125" style="2" customWidth="1"/>
    <col min="5138" max="5376" width="9.140625" style="2"/>
    <col min="5377" max="5377" width="17.140625" style="2" customWidth="1"/>
    <col min="5378" max="5378" width="9.28515625" style="2" customWidth="1"/>
    <col min="5379" max="5379" width="9.5703125" style="2" bestFit="1" customWidth="1"/>
    <col min="5380" max="5382" width="9.140625" style="2"/>
    <col min="5383" max="5383" width="3.7109375" style="2" customWidth="1"/>
    <col min="5384" max="5384" width="13.42578125" style="2" customWidth="1"/>
    <col min="5385" max="5385" width="9.28515625" style="2" customWidth="1"/>
    <col min="5386" max="5386" width="10.28515625" style="2" customWidth="1"/>
    <col min="5387" max="5387" width="13.7109375" style="2" customWidth="1"/>
    <col min="5388" max="5388" width="10.28515625" style="2" customWidth="1"/>
    <col min="5389" max="5389" width="9.140625" style="2"/>
    <col min="5390" max="5390" width="3.7109375" style="2" customWidth="1"/>
    <col min="5391" max="5391" width="12" style="2" customWidth="1"/>
    <col min="5392" max="5392" width="9.140625" style="2"/>
    <col min="5393" max="5393" width="9.5703125" style="2" customWidth="1"/>
    <col min="5394" max="5632" width="9.140625" style="2"/>
    <col min="5633" max="5633" width="17.140625" style="2" customWidth="1"/>
    <col min="5634" max="5634" width="9.28515625" style="2" customWidth="1"/>
    <col min="5635" max="5635" width="9.5703125" style="2" bestFit="1" customWidth="1"/>
    <col min="5636" max="5638" width="9.140625" style="2"/>
    <col min="5639" max="5639" width="3.7109375" style="2" customWidth="1"/>
    <col min="5640" max="5640" width="13.42578125" style="2" customWidth="1"/>
    <col min="5641" max="5641" width="9.28515625" style="2" customWidth="1"/>
    <col min="5642" max="5642" width="10.28515625" style="2" customWidth="1"/>
    <col min="5643" max="5643" width="13.7109375" style="2" customWidth="1"/>
    <col min="5644" max="5644" width="10.28515625" style="2" customWidth="1"/>
    <col min="5645" max="5645" width="9.140625" style="2"/>
    <col min="5646" max="5646" width="3.7109375" style="2" customWidth="1"/>
    <col min="5647" max="5647" width="12" style="2" customWidth="1"/>
    <col min="5648" max="5648" width="9.140625" style="2"/>
    <col min="5649" max="5649" width="9.5703125" style="2" customWidth="1"/>
    <col min="5650" max="5888" width="9.140625" style="2"/>
    <col min="5889" max="5889" width="17.140625" style="2" customWidth="1"/>
    <col min="5890" max="5890" width="9.28515625" style="2" customWidth="1"/>
    <col min="5891" max="5891" width="9.5703125" style="2" bestFit="1" customWidth="1"/>
    <col min="5892" max="5894" width="9.140625" style="2"/>
    <col min="5895" max="5895" width="3.7109375" style="2" customWidth="1"/>
    <col min="5896" max="5896" width="13.42578125" style="2" customWidth="1"/>
    <col min="5897" max="5897" width="9.28515625" style="2" customWidth="1"/>
    <col min="5898" max="5898" width="10.28515625" style="2" customWidth="1"/>
    <col min="5899" max="5899" width="13.7109375" style="2" customWidth="1"/>
    <col min="5900" max="5900" width="10.28515625" style="2" customWidth="1"/>
    <col min="5901" max="5901" width="9.140625" style="2"/>
    <col min="5902" max="5902" width="3.7109375" style="2" customWidth="1"/>
    <col min="5903" max="5903" width="12" style="2" customWidth="1"/>
    <col min="5904" max="5904" width="9.140625" style="2"/>
    <col min="5905" max="5905" width="9.5703125" style="2" customWidth="1"/>
    <col min="5906" max="6144" width="9.140625" style="2"/>
    <col min="6145" max="6145" width="17.140625" style="2" customWidth="1"/>
    <col min="6146" max="6146" width="9.28515625" style="2" customWidth="1"/>
    <col min="6147" max="6147" width="9.5703125" style="2" bestFit="1" customWidth="1"/>
    <col min="6148" max="6150" width="9.140625" style="2"/>
    <col min="6151" max="6151" width="3.7109375" style="2" customWidth="1"/>
    <col min="6152" max="6152" width="13.42578125" style="2" customWidth="1"/>
    <col min="6153" max="6153" width="9.28515625" style="2" customWidth="1"/>
    <col min="6154" max="6154" width="10.28515625" style="2" customWidth="1"/>
    <col min="6155" max="6155" width="13.7109375" style="2" customWidth="1"/>
    <col min="6156" max="6156" width="10.28515625" style="2" customWidth="1"/>
    <col min="6157" max="6157" width="9.140625" style="2"/>
    <col min="6158" max="6158" width="3.7109375" style="2" customWidth="1"/>
    <col min="6159" max="6159" width="12" style="2" customWidth="1"/>
    <col min="6160" max="6160" width="9.140625" style="2"/>
    <col min="6161" max="6161" width="9.5703125" style="2" customWidth="1"/>
    <col min="6162" max="6400" width="9.140625" style="2"/>
    <col min="6401" max="6401" width="17.140625" style="2" customWidth="1"/>
    <col min="6402" max="6402" width="9.28515625" style="2" customWidth="1"/>
    <col min="6403" max="6403" width="9.5703125" style="2" bestFit="1" customWidth="1"/>
    <col min="6404" max="6406" width="9.140625" style="2"/>
    <col min="6407" max="6407" width="3.7109375" style="2" customWidth="1"/>
    <col min="6408" max="6408" width="13.42578125" style="2" customWidth="1"/>
    <col min="6409" max="6409" width="9.28515625" style="2" customWidth="1"/>
    <col min="6410" max="6410" width="10.28515625" style="2" customWidth="1"/>
    <col min="6411" max="6411" width="13.7109375" style="2" customWidth="1"/>
    <col min="6412" max="6412" width="10.28515625" style="2" customWidth="1"/>
    <col min="6413" max="6413" width="9.140625" style="2"/>
    <col min="6414" max="6414" width="3.7109375" style="2" customWidth="1"/>
    <col min="6415" max="6415" width="12" style="2" customWidth="1"/>
    <col min="6416" max="6416" width="9.140625" style="2"/>
    <col min="6417" max="6417" width="9.5703125" style="2" customWidth="1"/>
    <col min="6418" max="6656" width="9.140625" style="2"/>
    <col min="6657" max="6657" width="17.140625" style="2" customWidth="1"/>
    <col min="6658" max="6658" width="9.28515625" style="2" customWidth="1"/>
    <col min="6659" max="6659" width="9.5703125" style="2" bestFit="1" customWidth="1"/>
    <col min="6660" max="6662" width="9.140625" style="2"/>
    <col min="6663" max="6663" width="3.7109375" style="2" customWidth="1"/>
    <col min="6664" max="6664" width="13.42578125" style="2" customWidth="1"/>
    <col min="6665" max="6665" width="9.28515625" style="2" customWidth="1"/>
    <col min="6666" max="6666" width="10.28515625" style="2" customWidth="1"/>
    <col min="6667" max="6667" width="13.7109375" style="2" customWidth="1"/>
    <col min="6668" max="6668" width="10.28515625" style="2" customWidth="1"/>
    <col min="6669" max="6669" width="9.140625" style="2"/>
    <col min="6670" max="6670" width="3.7109375" style="2" customWidth="1"/>
    <col min="6671" max="6671" width="12" style="2" customWidth="1"/>
    <col min="6672" max="6672" width="9.140625" style="2"/>
    <col min="6673" max="6673" width="9.5703125" style="2" customWidth="1"/>
    <col min="6674" max="6912" width="9.140625" style="2"/>
    <col min="6913" max="6913" width="17.140625" style="2" customWidth="1"/>
    <col min="6914" max="6914" width="9.28515625" style="2" customWidth="1"/>
    <col min="6915" max="6915" width="9.5703125" style="2" bestFit="1" customWidth="1"/>
    <col min="6916" max="6918" width="9.140625" style="2"/>
    <col min="6919" max="6919" width="3.7109375" style="2" customWidth="1"/>
    <col min="6920" max="6920" width="13.42578125" style="2" customWidth="1"/>
    <col min="6921" max="6921" width="9.28515625" style="2" customWidth="1"/>
    <col min="6922" max="6922" width="10.28515625" style="2" customWidth="1"/>
    <col min="6923" max="6923" width="13.7109375" style="2" customWidth="1"/>
    <col min="6924" max="6924" width="10.28515625" style="2" customWidth="1"/>
    <col min="6925" max="6925" width="9.140625" style="2"/>
    <col min="6926" max="6926" width="3.7109375" style="2" customWidth="1"/>
    <col min="6927" max="6927" width="12" style="2" customWidth="1"/>
    <col min="6928" max="6928" width="9.140625" style="2"/>
    <col min="6929" max="6929" width="9.5703125" style="2" customWidth="1"/>
    <col min="6930" max="7168" width="9.140625" style="2"/>
    <col min="7169" max="7169" width="17.140625" style="2" customWidth="1"/>
    <col min="7170" max="7170" width="9.28515625" style="2" customWidth="1"/>
    <col min="7171" max="7171" width="9.5703125" style="2" bestFit="1" customWidth="1"/>
    <col min="7172" max="7174" width="9.140625" style="2"/>
    <col min="7175" max="7175" width="3.7109375" style="2" customWidth="1"/>
    <col min="7176" max="7176" width="13.42578125" style="2" customWidth="1"/>
    <col min="7177" max="7177" width="9.28515625" style="2" customWidth="1"/>
    <col min="7178" max="7178" width="10.28515625" style="2" customWidth="1"/>
    <col min="7179" max="7179" width="13.7109375" style="2" customWidth="1"/>
    <col min="7180" max="7180" width="10.28515625" style="2" customWidth="1"/>
    <col min="7181" max="7181" width="9.140625" style="2"/>
    <col min="7182" max="7182" width="3.7109375" style="2" customWidth="1"/>
    <col min="7183" max="7183" width="12" style="2" customWidth="1"/>
    <col min="7184" max="7184" width="9.140625" style="2"/>
    <col min="7185" max="7185" width="9.5703125" style="2" customWidth="1"/>
    <col min="7186" max="7424" width="9.140625" style="2"/>
    <col min="7425" max="7425" width="17.140625" style="2" customWidth="1"/>
    <col min="7426" max="7426" width="9.28515625" style="2" customWidth="1"/>
    <col min="7427" max="7427" width="9.5703125" style="2" bestFit="1" customWidth="1"/>
    <col min="7428" max="7430" width="9.140625" style="2"/>
    <col min="7431" max="7431" width="3.7109375" style="2" customWidth="1"/>
    <col min="7432" max="7432" width="13.42578125" style="2" customWidth="1"/>
    <col min="7433" max="7433" width="9.28515625" style="2" customWidth="1"/>
    <col min="7434" max="7434" width="10.28515625" style="2" customWidth="1"/>
    <col min="7435" max="7435" width="13.7109375" style="2" customWidth="1"/>
    <col min="7436" max="7436" width="10.28515625" style="2" customWidth="1"/>
    <col min="7437" max="7437" width="9.140625" style="2"/>
    <col min="7438" max="7438" width="3.7109375" style="2" customWidth="1"/>
    <col min="7439" max="7439" width="12" style="2" customWidth="1"/>
    <col min="7440" max="7440" width="9.140625" style="2"/>
    <col min="7441" max="7441" width="9.5703125" style="2" customWidth="1"/>
    <col min="7442" max="7680" width="9.140625" style="2"/>
    <col min="7681" max="7681" width="17.140625" style="2" customWidth="1"/>
    <col min="7682" max="7682" width="9.28515625" style="2" customWidth="1"/>
    <col min="7683" max="7683" width="9.5703125" style="2" bestFit="1" customWidth="1"/>
    <col min="7684" max="7686" width="9.140625" style="2"/>
    <col min="7687" max="7687" width="3.7109375" style="2" customWidth="1"/>
    <col min="7688" max="7688" width="13.42578125" style="2" customWidth="1"/>
    <col min="7689" max="7689" width="9.28515625" style="2" customWidth="1"/>
    <col min="7690" max="7690" width="10.28515625" style="2" customWidth="1"/>
    <col min="7691" max="7691" width="13.7109375" style="2" customWidth="1"/>
    <col min="7692" max="7692" width="10.28515625" style="2" customWidth="1"/>
    <col min="7693" max="7693" width="9.140625" style="2"/>
    <col min="7694" max="7694" width="3.7109375" style="2" customWidth="1"/>
    <col min="7695" max="7695" width="12" style="2" customWidth="1"/>
    <col min="7696" max="7696" width="9.140625" style="2"/>
    <col min="7697" max="7697" width="9.5703125" style="2" customWidth="1"/>
    <col min="7698" max="7936" width="9.140625" style="2"/>
    <col min="7937" max="7937" width="17.140625" style="2" customWidth="1"/>
    <col min="7938" max="7938" width="9.28515625" style="2" customWidth="1"/>
    <col min="7939" max="7939" width="9.5703125" style="2" bestFit="1" customWidth="1"/>
    <col min="7940" max="7942" width="9.140625" style="2"/>
    <col min="7943" max="7943" width="3.7109375" style="2" customWidth="1"/>
    <col min="7944" max="7944" width="13.42578125" style="2" customWidth="1"/>
    <col min="7945" max="7945" width="9.28515625" style="2" customWidth="1"/>
    <col min="7946" max="7946" width="10.28515625" style="2" customWidth="1"/>
    <col min="7947" max="7947" width="13.7109375" style="2" customWidth="1"/>
    <col min="7948" max="7948" width="10.28515625" style="2" customWidth="1"/>
    <col min="7949" max="7949" width="9.140625" style="2"/>
    <col min="7950" max="7950" width="3.7109375" style="2" customWidth="1"/>
    <col min="7951" max="7951" width="12" style="2" customWidth="1"/>
    <col min="7952" max="7952" width="9.140625" style="2"/>
    <col min="7953" max="7953" width="9.5703125" style="2" customWidth="1"/>
    <col min="7954" max="8192" width="9.140625" style="2"/>
    <col min="8193" max="8193" width="17.140625" style="2" customWidth="1"/>
    <col min="8194" max="8194" width="9.28515625" style="2" customWidth="1"/>
    <col min="8195" max="8195" width="9.5703125" style="2" bestFit="1" customWidth="1"/>
    <col min="8196" max="8198" width="9.140625" style="2"/>
    <col min="8199" max="8199" width="3.7109375" style="2" customWidth="1"/>
    <col min="8200" max="8200" width="13.42578125" style="2" customWidth="1"/>
    <col min="8201" max="8201" width="9.28515625" style="2" customWidth="1"/>
    <col min="8202" max="8202" width="10.28515625" style="2" customWidth="1"/>
    <col min="8203" max="8203" width="13.7109375" style="2" customWidth="1"/>
    <col min="8204" max="8204" width="10.28515625" style="2" customWidth="1"/>
    <col min="8205" max="8205" width="9.140625" style="2"/>
    <col min="8206" max="8206" width="3.7109375" style="2" customWidth="1"/>
    <col min="8207" max="8207" width="12" style="2" customWidth="1"/>
    <col min="8208" max="8208" width="9.140625" style="2"/>
    <col min="8209" max="8209" width="9.5703125" style="2" customWidth="1"/>
    <col min="8210" max="8448" width="9.140625" style="2"/>
    <col min="8449" max="8449" width="17.140625" style="2" customWidth="1"/>
    <col min="8450" max="8450" width="9.28515625" style="2" customWidth="1"/>
    <col min="8451" max="8451" width="9.5703125" style="2" bestFit="1" customWidth="1"/>
    <col min="8452" max="8454" width="9.140625" style="2"/>
    <col min="8455" max="8455" width="3.7109375" style="2" customWidth="1"/>
    <col min="8456" max="8456" width="13.42578125" style="2" customWidth="1"/>
    <col min="8457" max="8457" width="9.28515625" style="2" customWidth="1"/>
    <col min="8458" max="8458" width="10.28515625" style="2" customWidth="1"/>
    <col min="8459" max="8459" width="13.7109375" style="2" customWidth="1"/>
    <col min="8460" max="8460" width="10.28515625" style="2" customWidth="1"/>
    <col min="8461" max="8461" width="9.140625" style="2"/>
    <col min="8462" max="8462" width="3.7109375" style="2" customWidth="1"/>
    <col min="8463" max="8463" width="12" style="2" customWidth="1"/>
    <col min="8464" max="8464" width="9.140625" style="2"/>
    <col min="8465" max="8465" width="9.5703125" style="2" customWidth="1"/>
    <col min="8466" max="8704" width="9.140625" style="2"/>
    <col min="8705" max="8705" width="17.140625" style="2" customWidth="1"/>
    <col min="8706" max="8706" width="9.28515625" style="2" customWidth="1"/>
    <col min="8707" max="8707" width="9.5703125" style="2" bestFit="1" customWidth="1"/>
    <col min="8708" max="8710" width="9.140625" style="2"/>
    <col min="8711" max="8711" width="3.7109375" style="2" customWidth="1"/>
    <col min="8712" max="8712" width="13.42578125" style="2" customWidth="1"/>
    <col min="8713" max="8713" width="9.28515625" style="2" customWidth="1"/>
    <col min="8714" max="8714" width="10.28515625" style="2" customWidth="1"/>
    <col min="8715" max="8715" width="13.7109375" style="2" customWidth="1"/>
    <col min="8716" max="8716" width="10.28515625" style="2" customWidth="1"/>
    <col min="8717" max="8717" width="9.140625" style="2"/>
    <col min="8718" max="8718" width="3.7109375" style="2" customWidth="1"/>
    <col min="8719" max="8719" width="12" style="2" customWidth="1"/>
    <col min="8720" max="8720" width="9.140625" style="2"/>
    <col min="8721" max="8721" width="9.5703125" style="2" customWidth="1"/>
    <col min="8722" max="8960" width="9.140625" style="2"/>
    <col min="8961" max="8961" width="17.140625" style="2" customWidth="1"/>
    <col min="8962" max="8962" width="9.28515625" style="2" customWidth="1"/>
    <col min="8963" max="8963" width="9.5703125" style="2" bestFit="1" customWidth="1"/>
    <col min="8964" max="8966" width="9.140625" style="2"/>
    <col min="8967" max="8967" width="3.7109375" style="2" customWidth="1"/>
    <col min="8968" max="8968" width="13.42578125" style="2" customWidth="1"/>
    <col min="8969" max="8969" width="9.28515625" style="2" customWidth="1"/>
    <col min="8970" max="8970" width="10.28515625" style="2" customWidth="1"/>
    <col min="8971" max="8971" width="13.7109375" style="2" customWidth="1"/>
    <col min="8972" max="8972" width="10.28515625" style="2" customWidth="1"/>
    <col min="8973" max="8973" width="9.140625" style="2"/>
    <col min="8974" max="8974" width="3.7109375" style="2" customWidth="1"/>
    <col min="8975" max="8975" width="12" style="2" customWidth="1"/>
    <col min="8976" max="8976" width="9.140625" style="2"/>
    <col min="8977" max="8977" width="9.5703125" style="2" customWidth="1"/>
    <col min="8978" max="9216" width="9.140625" style="2"/>
    <col min="9217" max="9217" width="17.140625" style="2" customWidth="1"/>
    <col min="9218" max="9218" width="9.28515625" style="2" customWidth="1"/>
    <col min="9219" max="9219" width="9.5703125" style="2" bestFit="1" customWidth="1"/>
    <col min="9220" max="9222" width="9.140625" style="2"/>
    <col min="9223" max="9223" width="3.7109375" style="2" customWidth="1"/>
    <col min="9224" max="9224" width="13.42578125" style="2" customWidth="1"/>
    <col min="9225" max="9225" width="9.28515625" style="2" customWidth="1"/>
    <col min="9226" max="9226" width="10.28515625" style="2" customWidth="1"/>
    <col min="9227" max="9227" width="13.7109375" style="2" customWidth="1"/>
    <col min="9228" max="9228" width="10.28515625" style="2" customWidth="1"/>
    <col min="9229" max="9229" width="9.140625" style="2"/>
    <col min="9230" max="9230" width="3.7109375" style="2" customWidth="1"/>
    <col min="9231" max="9231" width="12" style="2" customWidth="1"/>
    <col min="9232" max="9232" width="9.140625" style="2"/>
    <col min="9233" max="9233" width="9.5703125" style="2" customWidth="1"/>
    <col min="9234" max="9472" width="9.140625" style="2"/>
    <col min="9473" max="9473" width="17.140625" style="2" customWidth="1"/>
    <col min="9474" max="9474" width="9.28515625" style="2" customWidth="1"/>
    <col min="9475" max="9475" width="9.5703125" style="2" bestFit="1" customWidth="1"/>
    <col min="9476" max="9478" width="9.140625" style="2"/>
    <col min="9479" max="9479" width="3.7109375" style="2" customWidth="1"/>
    <col min="9480" max="9480" width="13.42578125" style="2" customWidth="1"/>
    <col min="9481" max="9481" width="9.28515625" style="2" customWidth="1"/>
    <col min="9482" max="9482" width="10.28515625" style="2" customWidth="1"/>
    <col min="9483" max="9483" width="13.7109375" style="2" customWidth="1"/>
    <col min="9484" max="9484" width="10.28515625" style="2" customWidth="1"/>
    <col min="9485" max="9485" width="9.140625" style="2"/>
    <col min="9486" max="9486" width="3.7109375" style="2" customWidth="1"/>
    <col min="9487" max="9487" width="12" style="2" customWidth="1"/>
    <col min="9488" max="9488" width="9.140625" style="2"/>
    <col min="9489" max="9489" width="9.5703125" style="2" customWidth="1"/>
    <col min="9490" max="9728" width="9.140625" style="2"/>
    <col min="9729" max="9729" width="17.140625" style="2" customWidth="1"/>
    <col min="9730" max="9730" width="9.28515625" style="2" customWidth="1"/>
    <col min="9731" max="9731" width="9.5703125" style="2" bestFit="1" customWidth="1"/>
    <col min="9732" max="9734" width="9.140625" style="2"/>
    <col min="9735" max="9735" width="3.7109375" style="2" customWidth="1"/>
    <col min="9736" max="9736" width="13.42578125" style="2" customWidth="1"/>
    <col min="9737" max="9737" width="9.28515625" style="2" customWidth="1"/>
    <col min="9738" max="9738" width="10.28515625" style="2" customWidth="1"/>
    <col min="9739" max="9739" width="13.7109375" style="2" customWidth="1"/>
    <col min="9740" max="9740" width="10.28515625" style="2" customWidth="1"/>
    <col min="9741" max="9741" width="9.140625" style="2"/>
    <col min="9742" max="9742" width="3.7109375" style="2" customWidth="1"/>
    <col min="9743" max="9743" width="12" style="2" customWidth="1"/>
    <col min="9744" max="9744" width="9.140625" style="2"/>
    <col min="9745" max="9745" width="9.5703125" style="2" customWidth="1"/>
    <col min="9746" max="9984" width="9.140625" style="2"/>
    <col min="9985" max="9985" width="17.140625" style="2" customWidth="1"/>
    <col min="9986" max="9986" width="9.28515625" style="2" customWidth="1"/>
    <col min="9987" max="9987" width="9.5703125" style="2" bestFit="1" customWidth="1"/>
    <col min="9988" max="9990" width="9.140625" style="2"/>
    <col min="9991" max="9991" width="3.7109375" style="2" customWidth="1"/>
    <col min="9992" max="9992" width="13.42578125" style="2" customWidth="1"/>
    <col min="9993" max="9993" width="9.28515625" style="2" customWidth="1"/>
    <col min="9994" max="9994" width="10.28515625" style="2" customWidth="1"/>
    <col min="9995" max="9995" width="13.7109375" style="2" customWidth="1"/>
    <col min="9996" max="9996" width="10.28515625" style="2" customWidth="1"/>
    <col min="9997" max="9997" width="9.140625" style="2"/>
    <col min="9998" max="9998" width="3.7109375" style="2" customWidth="1"/>
    <col min="9999" max="9999" width="12" style="2" customWidth="1"/>
    <col min="10000" max="10000" width="9.140625" style="2"/>
    <col min="10001" max="10001" width="9.5703125" style="2" customWidth="1"/>
    <col min="10002" max="10240" width="9.140625" style="2"/>
    <col min="10241" max="10241" width="17.140625" style="2" customWidth="1"/>
    <col min="10242" max="10242" width="9.28515625" style="2" customWidth="1"/>
    <col min="10243" max="10243" width="9.5703125" style="2" bestFit="1" customWidth="1"/>
    <col min="10244" max="10246" width="9.140625" style="2"/>
    <col min="10247" max="10247" width="3.7109375" style="2" customWidth="1"/>
    <col min="10248" max="10248" width="13.42578125" style="2" customWidth="1"/>
    <col min="10249" max="10249" width="9.28515625" style="2" customWidth="1"/>
    <col min="10250" max="10250" width="10.28515625" style="2" customWidth="1"/>
    <col min="10251" max="10251" width="13.7109375" style="2" customWidth="1"/>
    <col min="10252" max="10252" width="10.28515625" style="2" customWidth="1"/>
    <col min="10253" max="10253" width="9.140625" style="2"/>
    <col min="10254" max="10254" width="3.7109375" style="2" customWidth="1"/>
    <col min="10255" max="10255" width="12" style="2" customWidth="1"/>
    <col min="10256" max="10256" width="9.140625" style="2"/>
    <col min="10257" max="10257" width="9.5703125" style="2" customWidth="1"/>
    <col min="10258" max="10496" width="9.140625" style="2"/>
    <col min="10497" max="10497" width="17.140625" style="2" customWidth="1"/>
    <col min="10498" max="10498" width="9.28515625" style="2" customWidth="1"/>
    <col min="10499" max="10499" width="9.5703125" style="2" bestFit="1" customWidth="1"/>
    <col min="10500" max="10502" width="9.140625" style="2"/>
    <col min="10503" max="10503" width="3.7109375" style="2" customWidth="1"/>
    <col min="10504" max="10504" width="13.42578125" style="2" customWidth="1"/>
    <col min="10505" max="10505" width="9.28515625" style="2" customWidth="1"/>
    <col min="10506" max="10506" width="10.28515625" style="2" customWidth="1"/>
    <col min="10507" max="10507" width="13.7109375" style="2" customWidth="1"/>
    <col min="10508" max="10508" width="10.28515625" style="2" customWidth="1"/>
    <col min="10509" max="10509" width="9.140625" style="2"/>
    <col min="10510" max="10510" width="3.7109375" style="2" customWidth="1"/>
    <col min="10511" max="10511" width="12" style="2" customWidth="1"/>
    <col min="10512" max="10512" width="9.140625" style="2"/>
    <col min="10513" max="10513" width="9.5703125" style="2" customWidth="1"/>
    <col min="10514" max="10752" width="9.140625" style="2"/>
    <col min="10753" max="10753" width="17.140625" style="2" customWidth="1"/>
    <col min="10754" max="10754" width="9.28515625" style="2" customWidth="1"/>
    <col min="10755" max="10755" width="9.5703125" style="2" bestFit="1" customWidth="1"/>
    <col min="10756" max="10758" width="9.140625" style="2"/>
    <col min="10759" max="10759" width="3.7109375" style="2" customWidth="1"/>
    <col min="10760" max="10760" width="13.42578125" style="2" customWidth="1"/>
    <col min="10761" max="10761" width="9.28515625" style="2" customWidth="1"/>
    <col min="10762" max="10762" width="10.28515625" style="2" customWidth="1"/>
    <col min="10763" max="10763" width="13.7109375" style="2" customWidth="1"/>
    <col min="10764" max="10764" width="10.28515625" style="2" customWidth="1"/>
    <col min="10765" max="10765" width="9.140625" style="2"/>
    <col min="10766" max="10766" width="3.7109375" style="2" customWidth="1"/>
    <col min="10767" max="10767" width="12" style="2" customWidth="1"/>
    <col min="10768" max="10768" width="9.140625" style="2"/>
    <col min="10769" max="10769" width="9.5703125" style="2" customWidth="1"/>
    <col min="10770" max="11008" width="9.140625" style="2"/>
    <col min="11009" max="11009" width="17.140625" style="2" customWidth="1"/>
    <col min="11010" max="11010" width="9.28515625" style="2" customWidth="1"/>
    <col min="11011" max="11011" width="9.5703125" style="2" bestFit="1" customWidth="1"/>
    <col min="11012" max="11014" width="9.140625" style="2"/>
    <col min="11015" max="11015" width="3.7109375" style="2" customWidth="1"/>
    <col min="11016" max="11016" width="13.42578125" style="2" customWidth="1"/>
    <col min="11017" max="11017" width="9.28515625" style="2" customWidth="1"/>
    <col min="11018" max="11018" width="10.28515625" style="2" customWidth="1"/>
    <col min="11019" max="11019" width="13.7109375" style="2" customWidth="1"/>
    <col min="11020" max="11020" width="10.28515625" style="2" customWidth="1"/>
    <col min="11021" max="11021" width="9.140625" style="2"/>
    <col min="11022" max="11022" width="3.7109375" style="2" customWidth="1"/>
    <col min="11023" max="11023" width="12" style="2" customWidth="1"/>
    <col min="11024" max="11024" width="9.140625" style="2"/>
    <col min="11025" max="11025" width="9.5703125" style="2" customWidth="1"/>
    <col min="11026" max="11264" width="9.140625" style="2"/>
    <col min="11265" max="11265" width="17.140625" style="2" customWidth="1"/>
    <col min="11266" max="11266" width="9.28515625" style="2" customWidth="1"/>
    <col min="11267" max="11267" width="9.5703125" style="2" bestFit="1" customWidth="1"/>
    <col min="11268" max="11270" width="9.140625" style="2"/>
    <col min="11271" max="11271" width="3.7109375" style="2" customWidth="1"/>
    <col min="11272" max="11272" width="13.42578125" style="2" customWidth="1"/>
    <col min="11273" max="11273" width="9.28515625" style="2" customWidth="1"/>
    <col min="11274" max="11274" width="10.28515625" style="2" customWidth="1"/>
    <col min="11275" max="11275" width="13.7109375" style="2" customWidth="1"/>
    <col min="11276" max="11276" width="10.28515625" style="2" customWidth="1"/>
    <col min="11277" max="11277" width="9.140625" style="2"/>
    <col min="11278" max="11278" width="3.7109375" style="2" customWidth="1"/>
    <col min="11279" max="11279" width="12" style="2" customWidth="1"/>
    <col min="11280" max="11280" width="9.140625" style="2"/>
    <col min="11281" max="11281" width="9.5703125" style="2" customWidth="1"/>
    <col min="11282" max="11520" width="9.140625" style="2"/>
    <col min="11521" max="11521" width="17.140625" style="2" customWidth="1"/>
    <col min="11522" max="11522" width="9.28515625" style="2" customWidth="1"/>
    <col min="11523" max="11523" width="9.5703125" style="2" bestFit="1" customWidth="1"/>
    <col min="11524" max="11526" width="9.140625" style="2"/>
    <col min="11527" max="11527" width="3.7109375" style="2" customWidth="1"/>
    <col min="11528" max="11528" width="13.42578125" style="2" customWidth="1"/>
    <col min="11529" max="11529" width="9.28515625" style="2" customWidth="1"/>
    <col min="11530" max="11530" width="10.28515625" style="2" customWidth="1"/>
    <col min="11531" max="11531" width="13.7109375" style="2" customWidth="1"/>
    <col min="11532" max="11532" width="10.28515625" style="2" customWidth="1"/>
    <col min="11533" max="11533" width="9.140625" style="2"/>
    <col min="11534" max="11534" width="3.7109375" style="2" customWidth="1"/>
    <col min="11535" max="11535" width="12" style="2" customWidth="1"/>
    <col min="11536" max="11536" width="9.140625" style="2"/>
    <col min="11537" max="11537" width="9.5703125" style="2" customWidth="1"/>
    <col min="11538" max="11776" width="9.140625" style="2"/>
    <col min="11777" max="11777" width="17.140625" style="2" customWidth="1"/>
    <col min="11778" max="11778" width="9.28515625" style="2" customWidth="1"/>
    <col min="11779" max="11779" width="9.5703125" style="2" bestFit="1" customWidth="1"/>
    <col min="11780" max="11782" width="9.140625" style="2"/>
    <col min="11783" max="11783" width="3.7109375" style="2" customWidth="1"/>
    <col min="11784" max="11784" width="13.42578125" style="2" customWidth="1"/>
    <col min="11785" max="11785" width="9.28515625" style="2" customWidth="1"/>
    <col min="11786" max="11786" width="10.28515625" style="2" customWidth="1"/>
    <col min="11787" max="11787" width="13.7109375" style="2" customWidth="1"/>
    <col min="11788" max="11788" width="10.28515625" style="2" customWidth="1"/>
    <col min="11789" max="11789" width="9.140625" style="2"/>
    <col min="11790" max="11790" width="3.7109375" style="2" customWidth="1"/>
    <col min="11791" max="11791" width="12" style="2" customWidth="1"/>
    <col min="11792" max="11792" width="9.140625" style="2"/>
    <col min="11793" max="11793" width="9.5703125" style="2" customWidth="1"/>
    <col min="11794" max="12032" width="9.140625" style="2"/>
    <col min="12033" max="12033" width="17.140625" style="2" customWidth="1"/>
    <col min="12034" max="12034" width="9.28515625" style="2" customWidth="1"/>
    <col min="12035" max="12035" width="9.5703125" style="2" bestFit="1" customWidth="1"/>
    <col min="12036" max="12038" width="9.140625" style="2"/>
    <col min="12039" max="12039" width="3.7109375" style="2" customWidth="1"/>
    <col min="12040" max="12040" width="13.42578125" style="2" customWidth="1"/>
    <col min="12041" max="12041" width="9.28515625" style="2" customWidth="1"/>
    <col min="12042" max="12042" width="10.28515625" style="2" customWidth="1"/>
    <col min="12043" max="12043" width="13.7109375" style="2" customWidth="1"/>
    <col min="12044" max="12044" width="10.28515625" style="2" customWidth="1"/>
    <col min="12045" max="12045" width="9.140625" style="2"/>
    <col min="12046" max="12046" width="3.7109375" style="2" customWidth="1"/>
    <col min="12047" max="12047" width="12" style="2" customWidth="1"/>
    <col min="12048" max="12048" width="9.140625" style="2"/>
    <col min="12049" max="12049" width="9.5703125" style="2" customWidth="1"/>
    <col min="12050" max="12288" width="9.140625" style="2"/>
    <col min="12289" max="12289" width="17.140625" style="2" customWidth="1"/>
    <col min="12290" max="12290" width="9.28515625" style="2" customWidth="1"/>
    <col min="12291" max="12291" width="9.5703125" style="2" bestFit="1" customWidth="1"/>
    <col min="12292" max="12294" width="9.140625" style="2"/>
    <col min="12295" max="12295" width="3.7109375" style="2" customWidth="1"/>
    <col min="12296" max="12296" width="13.42578125" style="2" customWidth="1"/>
    <col min="12297" max="12297" width="9.28515625" style="2" customWidth="1"/>
    <col min="12298" max="12298" width="10.28515625" style="2" customWidth="1"/>
    <col min="12299" max="12299" width="13.7109375" style="2" customWidth="1"/>
    <col min="12300" max="12300" width="10.28515625" style="2" customWidth="1"/>
    <col min="12301" max="12301" width="9.140625" style="2"/>
    <col min="12302" max="12302" width="3.7109375" style="2" customWidth="1"/>
    <col min="12303" max="12303" width="12" style="2" customWidth="1"/>
    <col min="12304" max="12304" width="9.140625" style="2"/>
    <col min="12305" max="12305" width="9.5703125" style="2" customWidth="1"/>
    <col min="12306" max="12544" width="9.140625" style="2"/>
    <col min="12545" max="12545" width="17.140625" style="2" customWidth="1"/>
    <col min="12546" max="12546" width="9.28515625" style="2" customWidth="1"/>
    <col min="12547" max="12547" width="9.5703125" style="2" bestFit="1" customWidth="1"/>
    <col min="12548" max="12550" width="9.140625" style="2"/>
    <col min="12551" max="12551" width="3.7109375" style="2" customWidth="1"/>
    <col min="12552" max="12552" width="13.42578125" style="2" customWidth="1"/>
    <col min="12553" max="12553" width="9.28515625" style="2" customWidth="1"/>
    <col min="12554" max="12554" width="10.28515625" style="2" customWidth="1"/>
    <col min="12555" max="12555" width="13.7109375" style="2" customWidth="1"/>
    <col min="12556" max="12556" width="10.28515625" style="2" customWidth="1"/>
    <col min="12557" max="12557" width="9.140625" style="2"/>
    <col min="12558" max="12558" width="3.7109375" style="2" customWidth="1"/>
    <col min="12559" max="12559" width="12" style="2" customWidth="1"/>
    <col min="12560" max="12560" width="9.140625" style="2"/>
    <col min="12561" max="12561" width="9.5703125" style="2" customWidth="1"/>
    <col min="12562" max="12800" width="9.140625" style="2"/>
    <col min="12801" max="12801" width="17.140625" style="2" customWidth="1"/>
    <col min="12802" max="12802" width="9.28515625" style="2" customWidth="1"/>
    <col min="12803" max="12803" width="9.5703125" style="2" bestFit="1" customWidth="1"/>
    <col min="12804" max="12806" width="9.140625" style="2"/>
    <col min="12807" max="12807" width="3.7109375" style="2" customWidth="1"/>
    <col min="12808" max="12808" width="13.42578125" style="2" customWidth="1"/>
    <col min="12809" max="12809" width="9.28515625" style="2" customWidth="1"/>
    <col min="12810" max="12810" width="10.28515625" style="2" customWidth="1"/>
    <col min="12811" max="12811" width="13.7109375" style="2" customWidth="1"/>
    <col min="12812" max="12812" width="10.28515625" style="2" customWidth="1"/>
    <col min="12813" max="12813" width="9.140625" style="2"/>
    <col min="12814" max="12814" width="3.7109375" style="2" customWidth="1"/>
    <col min="12815" max="12815" width="12" style="2" customWidth="1"/>
    <col min="12816" max="12816" width="9.140625" style="2"/>
    <col min="12817" max="12817" width="9.5703125" style="2" customWidth="1"/>
    <col min="12818" max="13056" width="9.140625" style="2"/>
    <col min="13057" max="13057" width="17.140625" style="2" customWidth="1"/>
    <col min="13058" max="13058" width="9.28515625" style="2" customWidth="1"/>
    <col min="13059" max="13059" width="9.5703125" style="2" bestFit="1" customWidth="1"/>
    <col min="13060" max="13062" width="9.140625" style="2"/>
    <col min="13063" max="13063" width="3.7109375" style="2" customWidth="1"/>
    <col min="13064" max="13064" width="13.42578125" style="2" customWidth="1"/>
    <col min="13065" max="13065" width="9.28515625" style="2" customWidth="1"/>
    <col min="13066" max="13066" width="10.28515625" style="2" customWidth="1"/>
    <col min="13067" max="13067" width="13.7109375" style="2" customWidth="1"/>
    <col min="13068" max="13068" width="10.28515625" style="2" customWidth="1"/>
    <col min="13069" max="13069" width="9.140625" style="2"/>
    <col min="13070" max="13070" width="3.7109375" style="2" customWidth="1"/>
    <col min="13071" max="13071" width="12" style="2" customWidth="1"/>
    <col min="13072" max="13072" width="9.140625" style="2"/>
    <col min="13073" max="13073" width="9.5703125" style="2" customWidth="1"/>
    <col min="13074" max="13312" width="9.140625" style="2"/>
    <col min="13313" max="13313" width="17.140625" style="2" customWidth="1"/>
    <col min="13314" max="13314" width="9.28515625" style="2" customWidth="1"/>
    <col min="13315" max="13315" width="9.5703125" style="2" bestFit="1" customWidth="1"/>
    <col min="13316" max="13318" width="9.140625" style="2"/>
    <col min="13319" max="13319" width="3.7109375" style="2" customWidth="1"/>
    <col min="13320" max="13320" width="13.42578125" style="2" customWidth="1"/>
    <col min="13321" max="13321" width="9.28515625" style="2" customWidth="1"/>
    <col min="13322" max="13322" width="10.28515625" style="2" customWidth="1"/>
    <col min="13323" max="13323" width="13.7109375" style="2" customWidth="1"/>
    <col min="13324" max="13324" width="10.28515625" style="2" customWidth="1"/>
    <col min="13325" max="13325" width="9.140625" style="2"/>
    <col min="13326" max="13326" width="3.7109375" style="2" customWidth="1"/>
    <col min="13327" max="13327" width="12" style="2" customWidth="1"/>
    <col min="13328" max="13328" width="9.140625" style="2"/>
    <col min="13329" max="13329" width="9.5703125" style="2" customWidth="1"/>
    <col min="13330" max="13568" width="9.140625" style="2"/>
    <col min="13569" max="13569" width="17.140625" style="2" customWidth="1"/>
    <col min="13570" max="13570" width="9.28515625" style="2" customWidth="1"/>
    <col min="13571" max="13571" width="9.5703125" style="2" bestFit="1" customWidth="1"/>
    <col min="13572" max="13574" width="9.140625" style="2"/>
    <col min="13575" max="13575" width="3.7109375" style="2" customWidth="1"/>
    <col min="13576" max="13576" width="13.42578125" style="2" customWidth="1"/>
    <col min="13577" max="13577" width="9.28515625" style="2" customWidth="1"/>
    <col min="13578" max="13578" width="10.28515625" style="2" customWidth="1"/>
    <col min="13579" max="13579" width="13.7109375" style="2" customWidth="1"/>
    <col min="13580" max="13580" width="10.28515625" style="2" customWidth="1"/>
    <col min="13581" max="13581" width="9.140625" style="2"/>
    <col min="13582" max="13582" width="3.7109375" style="2" customWidth="1"/>
    <col min="13583" max="13583" width="12" style="2" customWidth="1"/>
    <col min="13584" max="13584" width="9.140625" style="2"/>
    <col min="13585" max="13585" width="9.5703125" style="2" customWidth="1"/>
    <col min="13586" max="13824" width="9.140625" style="2"/>
    <col min="13825" max="13825" width="17.140625" style="2" customWidth="1"/>
    <col min="13826" max="13826" width="9.28515625" style="2" customWidth="1"/>
    <col min="13827" max="13827" width="9.5703125" style="2" bestFit="1" customWidth="1"/>
    <col min="13828" max="13830" width="9.140625" style="2"/>
    <col min="13831" max="13831" width="3.7109375" style="2" customWidth="1"/>
    <col min="13832" max="13832" width="13.42578125" style="2" customWidth="1"/>
    <col min="13833" max="13833" width="9.28515625" style="2" customWidth="1"/>
    <col min="13834" max="13834" width="10.28515625" style="2" customWidth="1"/>
    <col min="13835" max="13835" width="13.7109375" style="2" customWidth="1"/>
    <col min="13836" max="13836" width="10.28515625" style="2" customWidth="1"/>
    <col min="13837" max="13837" width="9.140625" style="2"/>
    <col min="13838" max="13838" width="3.7109375" style="2" customWidth="1"/>
    <col min="13839" max="13839" width="12" style="2" customWidth="1"/>
    <col min="13840" max="13840" width="9.140625" style="2"/>
    <col min="13841" max="13841" width="9.5703125" style="2" customWidth="1"/>
    <col min="13842" max="14080" width="9.140625" style="2"/>
    <col min="14081" max="14081" width="17.140625" style="2" customWidth="1"/>
    <col min="14082" max="14082" width="9.28515625" style="2" customWidth="1"/>
    <col min="14083" max="14083" width="9.5703125" style="2" bestFit="1" customWidth="1"/>
    <col min="14084" max="14086" width="9.140625" style="2"/>
    <col min="14087" max="14087" width="3.7109375" style="2" customWidth="1"/>
    <col min="14088" max="14088" width="13.42578125" style="2" customWidth="1"/>
    <col min="14089" max="14089" width="9.28515625" style="2" customWidth="1"/>
    <col min="14090" max="14090" width="10.28515625" style="2" customWidth="1"/>
    <col min="14091" max="14091" width="13.7109375" style="2" customWidth="1"/>
    <col min="14092" max="14092" width="10.28515625" style="2" customWidth="1"/>
    <col min="14093" max="14093" width="9.140625" style="2"/>
    <col min="14094" max="14094" width="3.7109375" style="2" customWidth="1"/>
    <col min="14095" max="14095" width="12" style="2" customWidth="1"/>
    <col min="14096" max="14096" width="9.140625" style="2"/>
    <col min="14097" max="14097" width="9.5703125" style="2" customWidth="1"/>
    <col min="14098" max="14336" width="9.140625" style="2"/>
    <col min="14337" max="14337" width="17.140625" style="2" customWidth="1"/>
    <col min="14338" max="14338" width="9.28515625" style="2" customWidth="1"/>
    <col min="14339" max="14339" width="9.5703125" style="2" bestFit="1" customWidth="1"/>
    <col min="14340" max="14342" width="9.140625" style="2"/>
    <col min="14343" max="14343" width="3.7109375" style="2" customWidth="1"/>
    <col min="14344" max="14344" width="13.42578125" style="2" customWidth="1"/>
    <col min="14345" max="14345" width="9.28515625" style="2" customWidth="1"/>
    <col min="14346" max="14346" width="10.28515625" style="2" customWidth="1"/>
    <col min="14347" max="14347" width="13.7109375" style="2" customWidth="1"/>
    <col min="14348" max="14348" width="10.28515625" style="2" customWidth="1"/>
    <col min="14349" max="14349" width="9.140625" style="2"/>
    <col min="14350" max="14350" width="3.7109375" style="2" customWidth="1"/>
    <col min="14351" max="14351" width="12" style="2" customWidth="1"/>
    <col min="14352" max="14352" width="9.140625" style="2"/>
    <col min="14353" max="14353" width="9.5703125" style="2" customWidth="1"/>
    <col min="14354" max="14592" width="9.140625" style="2"/>
    <col min="14593" max="14593" width="17.140625" style="2" customWidth="1"/>
    <col min="14594" max="14594" width="9.28515625" style="2" customWidth="1"/>
    <col min="14595" max="14595" width="9.5703125" style="2" bestFit="1" customWidth="1"/>
    <col min="14596" max="14598" width="9.140625" style="2"/>
    <col min="14599" max="14599" width="3.7109375" style="2" customWidth="1"/>
    <col min="14600" max="14600" width="13.42578125" style="2" customWidth="1"/>
    <col min="14601" max="14601" width="9.28515625" style="2" customWidth="1"/>
    <col min="14602" max="14602" width="10.28515625" style="2" customWidth="1"/>
    <col min="14603" max="14603" width="13.7109375" style="2" customWidth="1"/>
    <col min="14604" max="14604" width="10.28515625" style="2" customWidth="1"/>
    <col min="14605" max="14605" width="9.140625" style="2"/>
    <col min="14606" max="14606" width="3.7109375" style="2" customWidth="1"/>
    <col min="14607" max="14607" width="12" style="2" customWidth="1"/>
    <col min="14608" max="14608" width="9.140625" style="2"/>
    <col min="14609" max="14609" width="9.5703125" style="2" customWidth="1"/>
    <col min="14610" max="14848" width="9.140625" style="2"/>
    <col min="14849" max="14849" width="17.140625" style="2" customWidth="1"/>
    <col min="14850" max="14850" width="9.28515625" style="2" customWidth="1"/>
    <col min="14851" max="14851" width="9.5703125" style="2" bestFit="1" customWidth="1"/>
    <col min="14852" max="14854" width="9.140625" style="2"/>
    <col min="14855" max="14855" width="3.7109375" style="2" customWidth="1"/>
    <col min="14856" max="14856" width="13.42578125" style="2" customWidth="1"/>
    <col min="14857" max="14857" width="9.28515625" style="2" customWidth="1"/>
    <col min="14858" max="14858" width="10.28515625" style="2" customWidth="1"/>
    <col min="14859" max="14859" width="13.7109375" style="2" customWidth="1"/>
    <col min="14860" max="14860" width="10.28515625" style="2" customWidth="1"/>
    <col min="14861" max="14861" width="9.140625" style="2"/>
    <col min="14862" max="14862" width="3.7109375" style="2" customWidth="1"/>
    <col min="14863" max="14863" width="12" style="2" customWidth="1"/>
    <col min="14864" max="14864" width="9.140625" style="2"/>
    <col min="14865" max="14865" width="9.5703125" style="2" customWidth="1"/>
    <col min="14866" max="15104" width="9.140625" style="2"/>
    <col min="15105" max="15105" width="17.140625" style="2" customWidth="1"/>
    <col min="15106" max="15106" width="9.28515625" style="2" customWidth="1"/>
    <col min="15107" max="15107" width="9.5703125" style="2" bestFit="1" customWidth="1"/>
    <col min="15108" max="15110" width="9.140625" style="2"/>
    <col min="15111" max="15111" width="3.7109375" style="2" customWidth="1"/>
    <col min="15112" max="15112" width="13.42578125" style="2" customWidth="1"/>
    <col min="15113" max="15113" width="9.28515625" style="2" customWidth="1"/>
    <col min="15114" max="15114" width="10.28515625" style="2" customWidth="1"/>
    <col min="15115" max="15115" width="13.7109375" style="2" customWidth="1"/>
    <col min="15116" max="15116" width="10.28515625" style="2" customWidth="1"/>
    <col min="15117" max="15117" width="9.140625" style="2"/>
    <col min="15118" max="15118" width="3.7109375" style="2" customWidth="1"/>
    <col min="15119" max="15119" width="12" style="2" customWidth="1"/>
    <col min="15120" max="15120" width="9.140625" style="2"/>
    <col min="15121" max="15121" width="9.5703125" style="2" customWidth="1"/>
    <col min="15122" max="15360" width="9.140625" style="2"/>
    <col min="15361" max="15361" width="17.140625" style="2" customWidth="1"/>
    <col min="15362" max="15362" width="9.28515625" style="2" customWidth="1"/>
    <col min="15363" max="15363" width="9.5703125" style="2" bestFit="1" customWidth="1"/>
    <col min="15364" max="15366" width="9.140625" style="2"/>
    <col min="15367" max="15367" width="3.7109375" style="2" customWidth="1"/>
    <col min="15368" max="15368" width="13.42578125" style="2" customWidth="1"/>
    <col min="15369" max="15369" width="9.28515625" style="2" customWidth="1"/>
    <col min="15370" max="15370" width="10.28515625" style="2" customWidth="1"/>
    <col min="15371" max="15371" width="13.7109375" style="2" customWidth="1"/>
    <col min="15372" max="15372" width="10.28515625" style="2" customWidth="1"/>
    <col min="15373" max="15373" width="9.140625" style="2"/>
    <col min="15374" max="15374" width="3.7109375" style="2" customWidth="1"/>
    <col min="15375" max="15375" width="12" style="2" customWidth="1"/>
    <col min="15376" max="15376" width="9.140625" style="2"/>
    <col min="15377" max="15377" width="9.5703125" style="2" customWidth="1"/>
    <col min="15378" max="15616" width="9.140625" style="2"/>
    <col min="15617" max="15617" width="17.140625" style="2" customWidth="1"/>
    <col min="15618" max="15618" width="9.28515625" style="2" customWidth="1"/>
    <col min="15619" max="15619" width="9.5703125" style="2" bestFit="1" customWidth="1"/>
    <col min="15620" max="15622" width="9.140625" style="2"/>
    <col min="15623" max="15623" width="3.7109375" style="2" customWidth="1"/>
    <col min="15624" max="15624" width="13.42578125" style="2" customWidth="1"/>
    <col min="15625" max="15625" width="9.28515625" style="2" customWidth="1"/>
    <col min="15626" max="15626" width="10.28515625" style="2" customWidth="1"/>
    <col min="15627" max="15627" width="13.7109375" style="2" customWidth="1"/>
    <col min="15628" max="15628" width="10.28515625" style="2" customWidth="1"/>
    <col min="15629" max="15629" width="9.140625" style="2"/>
    <col min="15630" max="15630" width="3.7109375" style="2" customWidth="1"/>
    <col min="15631" max="15631" width="12" style="2" customWidth="1"/>
    <col min="15632" max="15632" width="9.140625" style="2"/>
    <col min="15633" max="15633" width="9.5703125" style="2" customWidth="1"/>
    <col min="15634" max="15872" width="9.140625" style="2"/>
    <col min="15873" max="15873" width="17.140625" style="2" customWidth="1"/>
    <col min="15874" max="15874" width="9.28515625" style="2" customWidth="1"/>
    <col min="15875" max="15875" width="9.5703125" style="2" bestFit="1" customWidth="1"/>
    <col min="15876" max="15878" width="9.140625" style="2"/>
    <col min="15879" max="15879" width="3.7109375" style="2" customWidth="1"/>
    <col min="15880" max="15880" width="13.42578125" style="2" customWidth="1"/>
    <col min="15881" max="15881" width="9.28515625" style="2" customWidth="1"/>
    <col min="15882" max="15882" width="10.28515625" style="2" customWidth="1"/>
    <col min="15883" max="15883" width="13.7109375" style="2" customWidth="1"/>
    <col min="15884" max="15884" width="10.28515625" style="2" customWidth="1"/>
    <col min="15885" max="15885" width="9.140625" style="2"/>
    <col min="15886" max="15886" width="3.7109375" style="2" customWidth="1"/>
    <col min="15887" max="15887" width="12" style="2" customWidth="1"/>
    <col min="15888" max="15888" width="9.140625" style="2"/>
    <col min="15889" max="15889" width="9.5703125" style="2" customWidth="1"/>
    <col min="15890" max="16128" width="9.140625" style="2"/>
    <col min="16129" max="16129" width="17.140625" style="2" customWidth="1"/>
    <col min="16130" max="16130" width="9.28515625" style="2" customWidth="1"/>
    <col min="16131" max="16131" width="9.5703125" style="2" bestFit="1" customWidth="1"/>
    <col min="16132" max="16134" width="9.140625" style="2"/>
    <col min="16135" max="16135" width="3.7109375" style="2" customWidth="1"/>
    <col min="16136" max="16136" width="13.42578125" style="2" customWidth="1"/>
    <col min="16137" max="16137" width="9.28515625" style="2" customWidth="1"/>
    <col min="16138" max="16138" width="10.28515625" style="2" customWidth="1"/>
    <col min="16139" max="16139" width="13.7109375" style="2" customWidth="1"/>
    <col min="16140" max="16140" width="10.28515625" style="2" customWidth="1"/>
    <col min="16141" max="16141" width="9.140625" style="2"/>
    <col min="16142" max="16142" width="3.7109375" style="2" customWidth="1"/>
    <col min="16143" max="16143" width="12" style="2" customWidth="1"/>
    <col min="16144" max="16144" width="9.140625" style="2"/>
    <col min="16145" max="16145" width="9.5703125" style="2" customWidth="1"/>
    <col min="16146" max="16384" width="9.140625" style="2"/>
  </cols>
  <sheetData>
    <row r="1" spans="1:20">
      <c r="A1" s="1" t="s">
        <v>166</v>
      </c>
    </row>
    <row r="2" spans="1:20">
      <c r="A2" s="1"/>
    </row>
    <row r="3" spans="1:20">
      <c r="O3" s="9" t="s">
        <v>119</v>
      </c>
    </row>
    <row r="4" spans="1:20">
      <c r="A4" s="3"/>
      <c r="B4" s="185" t="s">
        <v>66</v>
      </c>
      <c r="C4" s="185"/>
      <c r="D4" s="185"/>
      <c r="E4" s="185"/>
      <c r="F4" s="185"/>
      <c r="G4" s="3"/>
      <c r="H4" s="185" t="s">
        <v>56</v>
      </c>
      <c r="I4" s="185"/>
      <c r="J4" s="185"/>
      <c r="K4" s="185"/>
      <c r="L4" s="185"/>
      <c r="M4" s="185"/>
      <c r="N4" s="3"/>
      <c r="O4" s="3"/>
    </row>
    <row r="5" spans="1:20" ht="39" customHeight="1">
      <c r="A5" s="6"/>
      <c r="B5" s="8" t="s">
        <v>139</v>
      </c>
      <c r="C5" s="174" t="s">
        <v>140</v>
      </c>
      <c r="D5" s="174" t="s">
        <v>141</v>
      </c>
      <c r="E5" s="174" t="s">
        <v>142</v>
      </c>
      <c r="F5" s="8" t="s">
        <v>143</v>
      </c>
      <c r="G5" s="7"/>
      <c r="H5" s="41" t="s">
        <v>144</v>
      </c>
      <c r="I5" s="41" t="s">
        <v>145</v>
      </c>
      <c r="J5" s="41" t="s">
        <v>146</v>
      </c>
      <c r="K5" s="41" t="s">
        <v>147</v>
      </c>
      <c r="L5" s="41" t="s">
        <v>148</v>
      </c>
      <c r="M5" s="41" t="s">
        <v>149</v>
      </c>
      <c r="N5" s="6"/>
      <c r="O5" s="8" t="s">
        <v>150</v>
      </c>
    </row>
    <row r="7" spans="1:20">
      <c r="A7" s="42" t="s">
        <v>120</v>
      </c>
      <c r="B7" s="158">
        <f>[1]Tab.3!C21</f>
        <v>0</v>
      </c>
      <c r="C7" s="158">
        <f>[1]Tab.3!B21</f>
        <v>31.125350909999998</v>
      </c>
      <c r="D7" s="158">
        <f>[1]Tab.3!D21</f>
        <v>7.14179224</v>
      </c>
      <c r="E7" s="158">
        <f>[1]Tab.3!E21</f>
        <v>0.80649692000000006</v>
      </c>
      <c r="F7" s="158">
        <f>[1]Tab.3!G21</f>
        <v>39.073640069999996</v>
      </c>
      <c r="G7" s="163"/>
      <c r="H7" s="158">
        <f>[1]Tab.2!B23</f>
        <v>82.245380269999998</v>
      </c>
      <c r="I7" s="158">
        <f>'[1]Tabelle 1-2-3 Articolo'!AO40</f>
        <v>31.410368590000001</v>
      </c>
      <c r="J7" s="158">
        <f>'[1]Tabella riassuntiva'!I7</f>
        <v>98.734056219999999</v>
      </c>
      <c r="K7" s="158">
        <f>'[1]Tabella riassuntiva'!J7</f>
        <v>23.376426770000002</v>
      </c>
      <c r="L7" s="158">
        <f>'[1]Tabelle 1-2-3 Articolo'!AS40</f>
        <v>8.9265268099999986</v>
      </c>
      <c r="M7" s="158">
        <f>SUM(H7:L7)</f>
        <v>244.69275865999998</v>
      </c>
      <c r="N7" s="163"/>
      <c r="O7" s="158">
        <f t="shared" ref="O7:O26" si="0">F7+M7</f>
        <v>283.76639872999999</v>
      </c>
      <c r="R7" s="16"/>
      <c r="S7" s="16"/>
      <c r="T7" s="16"/>
    </row>
    <row r="8" spans="1:20">
      <c r="A8" s="42" t="s">
        <v>121</v>
      </c>
      <c r="B8" s="158">
        <f>[1]Tab.3!C22</f>
        <v>0</v>
      </c>
      <c r="C8" s="158">
        <f>[1]Tab.3!B22</f>
        <v>0</v>
      </c>
      <c r="D8" s="158">
        <f>[1]Tab.3!D22</f>
        <v>0</v>
      </c>
      <c r="E8" s="158">
        <f>[1]Tab.3!E22</f>
        <v>1.281002E-2</v>
      </c>
      <c r="F8" s="158">
        <f>[1]Tab.3!G22</f>
        <v>1.281002E-2</v>
      </c>
      <c r="G8" s="163"/>
      <c r="H8" s="158">
        <f>[1]Tab.2!B24</f>
        <v>1.6205735800000001</v>
      </c>
      <c r="I8" s="158">
        <f>'[1]Tabelle 1-2-3 Articolo'!AO41</f>
        <v>1.0128119999999999E-2</v>
      </c>
      <c r="J8" s="158">
        <f>'[1]Tabella riassuntiva'!I8</f>
        <v>0.10266311</v>
      </c>
      <c r="K8" s="158">
        <f>'[1]Tabella riassuntiva'!J8</f>
        <v>3.6968639999999997E-2</v>
      </c>
      <c r="L8" s="158">
        <f>'[1]Tabelle 1-2-3 Articolo'!AS41</f>
        <v>2.9085640000000003E-2</v>
      </c>
      <c r="M8" s="158">
        <f t="shared" ref="M8:M26" si="1">SUM(H8:L8)</f>
        <v>1.79941909</v>
      </c>
      <c r="N8" s="163"/>
      <c r="O8" s="158">
        <f t="shared" si="0"/>
        <v>1.8122291100000001</v>
      </c>
      <c r="R8" s="16"/>
    </row>
    <row r="9" spans="1:20">
      <c r="A9" s="42" t="s">
        <v>122</v>
      </c>
      <c r="B9" s="158">
        <f>[1]Tab.3!C23</f>
        <v>0</v>
      </c>
      <c r="C9" s="158">
        <f>[1]Tab.3!B23</f>
        <v>18.786747390000002</v>
      </c>
      <c r="D9" s="158">
        <f>[1]Tab.3!D23</f>
        <v>19.017266899999999</v>
      </c>
      <c r="E9" s="158">
        <f>[1]Tab.3!E23</f>
        <v>1.9890163599999999</v>
      </c>
      <c r="F9" s="158">
        <f>[1]Tab.3!G23</f>
        <v>39.793030649999999</v>
      </c>
      <c r="G9" s="163"/>
      <c r="H9" s="158">
        <f>[1]Tab.2!B25</f>
        <v>36.93148987</v>
      </c>
      <c r="I9" s="158">
        <f>'[1]Tabelle 1-2-3 Articolo'!AO42</f>
        <v>30.474231080000003</v>
      </c>
      <c r="J9" s="158">
        <f>'[1]Tabella riassuntiva'!I9</f>
        <v>172.99308169</v>
      </c>
      <c r="K9" s="158">
        <f>'[1]Tabella riassuntiva'!J9</f>
        <v>80.215926870000004</v>
      </c>
      <c r="L9" s="158">
        <f>'[1]Tabelle 1-2-3 Articolo'!AS42</f>
        <v>15.638624289999999</v>
      </c>
      <c r="M9" s="158">
        <f t="shared" si="1"/>
        <v>336.25335379999996</v>
      </c>
      <c r="N9" s="163"/>
      <c r="O9" s="158">
        <f t="shared" si="0"/>
        <v>376.04638444999995</v>
      </c>
      <c r="R9" s="186"/>
    </row>
    <row r="10" spans="1:20">
      <c r="A10" s="42" t="s">
        <v>125</v>
      </c>
      <c r="B10" s="158">
        <f>[1]Tab.3!C27</f>
        <v>0.37147220999999997</v>
      </c>
      <c r="C10" s="158">
        <f>[1]Tab.3!B27</f>
        <v>0.10660889</v>
      </c>
      <c r="D10" s="158">
        <f>[1]Tab.3!D27</f>
        <v>0</v>
      </c>
      <c r="E10" s="158">
        <f>[1]Tab.3!E27</f>
        <v>0.15597807</v>
      </c>
      <c r="F10" s="158">
        <f>[1]Tab.3!G27</f>
        <v>0.63405917000000001</v>
      </c>
      <c r="G10" s="163"/>
      <c r="H10" s="158">
        <f>[1]Tab.2!B29</f>
        <v>2.8414195199999996</v>
      </c>
      <c r="I10" s="158">
        <f>'[1]Tabelle 1-2-3 Articolo'!AO46</f>
        <v>0.91351173000000008</v>
      </c>
      <c r="J10" s="158">
        <f>'[1]Tabella riassuntiva'!I13</f>
        <v>1.0644911099999999</v>
      </c>
      <c r="K10" s="158">
        <f>'[1]Tabella riassuntiva'!J13</f>
        <v>0.36637367999999998</v>
      </c>
      <c r="L10" s="158">
        <f>'[1]Tabelle 1-2-3 Articolo'!AS46</f>
        <v>0.2198681900000001</v>
      </c>
      <c r="M10" s="158">
        <f>SUM(H10:L10)</f>
        <v>5.4056642299999993</v>
      </c>
      <c r="N10" s="163"/>
      <c r="O10" s="158">
        <f>F10+M10</f>
        <v>6.0397233999999997</v>
      </c>
      <c r="R10" s="16"/>
    </row>
    <row r="11" spans="1:20">
      <c r="A11" s="42" t="s">
        <v>151</v>
      </c>
      <c r="B11" s="158">
        <f>[1]Tab.3!C24</f>
        <v>0</v>
      </c>
      <c r="C11" s="158">
        <f>[1]Tab.3!B24</f>
        <v>13.209804550000001</v>
      </c>
      <c r="D11" s="158">
        <f>[1]Tab.3!D24</f>
        <v>43.163549840000002</v>
      </c>
      <c r="E11" s="158">
        <f>[1]Tab.3!E24</f>
        <v>1.2623226000000001</v>
      </c>
      <c r="F11" s="158">
        <f>[1]Tab.3!G24</f>
        <v>57.63567699</v>
      </c>
      <c r="G11" s="163"/>
      <c r="H11" s="158">
        <f>[1]Tab.2!B26</f>
        <v>7.1865344499999999</v>
      </c>
      <c r="I11" s="158">
        <f>'[1]Tabelle 1-2-3 Articolo'!AO43</f>
        <v>17.261598639999967</v>
      </c>
      <c r="J11" s="158">
        <f>'[1]Tabella riassuntiva'!I10</f>
        <v>0.23188296</v>
      </c>
      <c r="K11" s="158">
        <f>'[1]Tabella riassuntiva'!J10</f>
        <v>0.10777792999999999</v>
      </c>
      <c r="L11" s="158">
        <f>'[1]Tabelle 1-2-3 Articolo'!AS43</f>
        <v>0.51144399000000118</v>
      </c>
      <c r="M11" s="158">
        <f t="shared" si="1"/>
        <v>25.299237969999968</v>
      </c>
      <c r="N11" s="163"/>
      <c r="O11" s="158">
        <f t="shared" si="0"/>
        <v>82.934914959999972</v>
      </c>
      <c r="R11" s="16"/>
    </row>
    <row r="12" spans="1:20">
      <c r="A12" s="42" t="s">
        <v>123</v>
      </c>
      <c r="B12" s="158">
        <f>[1]Tab.3!C25</f>
        <v>0.36375137000000002</v>
      </c>
      <c r="C12" s="158">
        <f>[1]Tab.3!B25</f>
        <v>84.208639890000001</v>
      </c>
      <c r="D12" s="158">
        <f>[1]Tab.3!D25</f>
        <v>20.210474600000001</v>
      </c>
      <c r="E12" s="158">
        <f>[1]Tab.3!E25</f>
        <v>0.7746938000000001</v>
      </c>
      <c r="F12" s="158">
        <f>[1]Tab.3!G25</f>
        <v>105.55755966</v>
      </c>
      <c r="G12" s="163"/>
      <c r="H12" s="158">
        <f>[1]Tab.2!B27</f>
        <v>69.963277239999996</v>
      </c>
      <c r="I12" s="158">
        <f>'[1]Tabelle 1-2-3 Articolo'!AO44</f>
        <v>34.528533520000003</v>
      </c>
      <c r="J12" s="158">
        <f>'[1]Tabella riassuntiva'!I11</f>
        <v>87.650136819999986</v>
      </c>
      <c r="K12" s="158">
        <f>'[1]Tabella riassuntiva'!J11</f>
        <v>0.32042979999999999</v>
      </c>
      <c r="L12" s="158">
        <f>'[1]Tabelle 1-2-3 Articolo'!AS44</f>
        <v>26.003213330000001</v>
      </c>
      <c r="M12" s="158">
        <f t="shared" si="1"/>
        <v>218.46559070999996</v>
      </c>
      <c r="N12" s="163"/>
      <c r="O12" s="158">
        <f t="shared" si="0"/>
        <v>324.02315036999994</v>
      </c>
      <c r="R12" s="187"/>
    </row>
    <row r="13" spans="1:20">
      <c r="A13" s="42" t="s">
        <v>124</v>
      </c>
      <c r="B13" s="158">
        <f>[1]Tab.3!C26</f>
        <v>0</v>
      </c>
      <c r="C13" s="158">
        <f>[1]Tab.3!B26</f>
        <v>14.57019723</v>
      </c>
      <c r="D13" s="158">
        <f>[1]Tab.3!D26</f>
        <v>0.40842285000000006</v>
      </c>
      <c r="E13" s="158">
        <f>[1]Tab.3!E26</f>
        <v>0.41988316999999997</v>
      </c>
      <c r="F13" s="158">
        <f>[1]Tab.3!G26</f>
        <v>15.398503250000001</v>
      </c>
      <c r="G13" s="163"/>
      <c r="H13" s="158">
        <f>[1]Tab.2!B28</f>
        <v>31.635752149999998</v>
      </c>
      <c r="I13" s="158">
        <f>'[1]Tabelle 1-2-3 Articolo'!AO45</f>
        <v>3.960194</v>
      </c>
      <c r="J13" s="158">
        <f>'[1]Tabella riassuntiva'!I12</f>
        <v>17.457730669999997</v>
      </c>
      <c r="K13" s="158">
        <f>'[1]Tabella riassuntiva'!J12</f>
        <v>8.0165765199999992</v>
      </c>
      <c r="L13" s="158">
        <f>'[1]Tabelle 1-2-3 Articolo'!AS45</f>
        <v>1.7972896900000004</v>
      </c>
      <c r="M13" s="158">
        <f t="shared" si="1"/>
        <v>62.867543029999993</v>
      </c>
      <c r="N13" s="163"/>
      <c r="O13" s="158">
        <f t="shared" si="0"/>
        <v>78.266046279999998</v>
      </c>
      <c r="R13" s="16"/>
    </row>
    <row r="14" spans="1:20">
      <c r="A14" s="42" t="s">
        <v>152</v>
      </c>
      <c r="B14" s="158">
        <f>[1]Tab.3!C28</f>
        <v>0</v>
      </c>
      <c r="C14" s="158">
        <f>[1]Tab.3!B28</f>
        <v>36.737180370000033</v>
      </c>
      <c r="D14" s="158">
        <f>[1]Tab.3!D28</f>
        <v>84.50937451999998</v>
      </c>
      <c r="E14" s="158">
        <f>[1]Tab.3!E28</f>
        <v>11.655486699999999</v>
      </c>
      <c r="F14" s="158">
        <f>[1]Tab.3!G28</f>
        <v>132.90204159000001</v>
      </c>
      <c r="G14" s="163"/>
      <c r="H14" s="158">
        <f>[1]Tab.2!B30</f>
        <v>21.916333690000016</v>
      </c>
      <c r="I14" s="158">
        <f>'[1]Tabelle 1-2-3 Articolo'!AO47</f>
        <v>26.274970720000017</v>
      </c>
      <c r="J14" s="158">
        <f>'[1]Tabella riassuntiva'!I14</f>
        <v>112.29211498000004</v>
      </c>
      <c r="K14" s="158">
        <f>'[1]Tabella riassuntiva'!J14</f>
        <v>51.256118850000107</v>
      </c>
      <c r="L14" s="158">
        <f>'[1]Tabelle 1-2-3 Articolo'!AS47</f>
        <v>9.2280567899999717</v>
      </c>
      <c r="M14" s="158">
        <f t="shared" si="1"/>
        <v>220.96759503000015</v>
      </c>
      <c r="N14" s="163"/>
      <c r="O14" s="158">
        <f t="shared" si="0"/>
        <v>353.86963662000016</v>
      </c>
      <c r="R14" s="16"/>
    </row>
    <row r="15" spans="1:20">
      <c r="A15" s="42" t="s">
        <v>126</v>
      </c>
      <c r="B15" s="158">
        <f>[1]Tab.3!C29</f>
        <v>0.68831998999999999</v>
      </c>
      <c r="C15" s="158">
        <f>[1]Tab.3!B29</f>
        <v>40.486185409999997</v>
      </c>
      <c r="D15" s="158">
        <f>[1]Tab.3!D29</f>
        <v>1.8024031200000001</v>
      </c>
      <c r="E15" s="158">
        <f>[1]Tab.3!E29</f>
        <v>0.39457576999999999</v>
      </c>
      <c r="F15" s="158">
        <f>[1]Tab.3!G29</f>
        <v>43.371484289999998</v>
      </c>
      <c r="G15" s="163"/>
      <c r="H15" s="158">
        <f>[1]Tab.2!B31</f>
        <v>64.939605259999993</v>
      </c>
      <c r="I15" s="158">
        <f>'[1]Tabelle 1-2-3 Articolo'!AO48</f>
        <v>17.758265290000001</v>
      </c>
      <c r="J15" s="158">
        <f>'[1]Tabella riassuntiva'!I15</f>
        <v>52.614222129999995</v>
      </c>
      <c r="K15" s="158">
        <f>'[1]Tabella riassuntiva'!J15</f>
        <v>25.306489370000001</v>
      </c>
      <c r="L15" s="158">
        <f>'[1]Tabelle 1-2-3 Articolo'!AS48</f>
        <v>3.8012148399999988</v>
      </c>
      <c r="M15" s="158">
        <f t="shared" si="1"/>
        <v>164.41979688999999</v>
      </c>
      <c r="N15" s="163"/>
      <c r="O15" s="158">
        <f t="shared" si="0"/>
        <v>207.79128118</v>
      </c>
      <c r="R15" s="16"/>
    </row>
    <row r="16" spans="1:20">
      <c r="A16" s="42" t="s">
        <v>127</v>
      </c>
      <c r="B16" s="158">
        <f>[1]Tab.3!C30</f>
        <v>0.45344329000000005</v>
      </c>
      <c r="C16" s="158">
        <f>[1]Tab.3!B30</f>
        <v>7.4605634900000002</v>
      </c>
      <c r="D16" s="158">
        <f>[1]Tab.3!D30</f>
        <v>0</v>
      </c>
      <c r="E16" s="158">
        <f>[1]Tab.3!E30</f>
        <v>0.10255369</v>
      </c>
      <c r="F16" s="158">
        <f>[1]Tab.3!G30</f>
        <v>8.0165604699999999</v>
      </c>
      <c r="G16" s="163"/>
      <c r="H16" s="158">
        <f>[1]Tab.2!B32</f>
        <v>41.740073789999997</v>
      </c>
      <c r="I16" s="158">
        <f>'[1]Tabelle 1-2-3 Articolo'!AO49</f>
        <v>11.076646899999998</v>
      </c>
      <c r="J16" s="158">
        <f>'[1]Tabella riassuntiva'!I16</f>
        <v>23.75565272</v>
      </c>
      <c r="K16" s="158">
        <f>'[1]Tabella riassuntiva'!J16</f>
        <v>10.99500873</v>
      </c>
      <c r="L16" s="158">
        <f>'[1]Tabelle 1-2-3 Articolo'!AS49</f>
        <v>2.5344200300000006</v>
      </c>
      <c r="M16" s="158">
        <f t="shared" si="1"/>
        <v>90.101802169999999</v>
      </c>
      <c r="N16" s="163"/>
      <c r="O16" s="158">
        <f t="shared" si="0"/>
        <v>98.118362640000001</v>
      </c>
      <c r="R16" s="16"/>
      <c r="T16" s="16"/>
    </row>
    <row r="17" spans="1:20">
      <c r="A17" s="42" t="s">
        <v>128</v>
      </c>
      <c r="B17" s="158">
        <f>[1]Tab.3!C31</f>
        <v>0</v>
      </c>
      <c r="C17" s="158">
        <f>[1]Tab.3!B31</f>
        <v>9.7830128199999997</v>
      </c>
      <c r="D17" s="158">
        <f>[1]Tab.3!D31</f>
        <v>1.2801465600000002</v>
      </c>
      <c r="E17" s="158">
        <f>[1]Tab.3!E31</f>
        <v>0.13426077000000003</v>
      </c>
      <c r="F17" s="158">
        <f>[1]Tab.3!G31</f>
        <v>11.197420149999999</v>
      </c>
      <c r="G17" s="163"/>
      <c r="H17" s="158">
        <f>[1]Tab.2!B33</f>
        <v>71.720945799999996</v>
      </c>
      <c r="I17" s="158">
        <f>'[1]Tabelle 1-2-3 Articolo'!AO50</f>
        <v>9.1570468700000021</v>
      </c>
      <c r="J17" s="158">
        <f>'[1]Tabella riassuntiva'!I17</f>
        <v>38.929901869999995</v>
      </c>
      <c r="K17" s="158">
        <f>'[1]Tabella riassuntiva'!J17</f>
        <v>18.084323770000001</v>
      </c>
      <c r="L17" s="158">
        <f>'[1]Tabelle 1-2-3 Articolo'!AS50</f>
        <v>3.7069591800000001</v>
      </c>
      <c r="M17" s="158">
        <f t="shared" si="1"/>
        <v>141.59917749000002</v>
      </c>
      <c r="N17" s="163"/>
      <c r="O17" s="158">
        <f t="shared" si="0"/>
        <v>152.79659764000002</v>
      </c>
      <c r="R17" s="16"/>
    </row>
    <row r="18" spans="1:20">
      <c r="A18" s="42" t="s">
        <v>129</v>
      </c>
      <c r="B18" s="158">
        <f>[1]Tab.3!C32</f>
        <v>23.484032130000003</v>
      </c>
      <c r="C18" s="158">
        <f>[1]Tab.3!B32</f>
        <v>10.746551720000001</v>
      </c>
      <c r="D18" s="158">
        <f>[1]Tab.3!D32</f>
        <v>14.007406400000001</v>
      </c>
      <c r="E18" s="158">
        <f>[1]Tab.3!E32</f>
        <v>2.3212310900000004</v>
      </c>
      <c r="F18" s="158">
        <f>[1]Tab.3!G32</f>
        <v>50.559221340000001</v>
      </c>
      <c r="G18" s="163"/>
      <c r="H18" s="158">
        <f>[1]Tab.2!B34</f>
        <v>76.694726760000009</v>
      </c>
      <c r="I18" s="158">
        <f>'[1]Tabelle 1-2-3 Articolo'!AO51</f>
        <v>8.422927679999999</v>
      </c>
      <c r="J18" s="158">
        <f>'[1]Tabella riassuntiva'!I18</f>
        <v>37.483800590000001</v>
      </c>
      <c r="K18" s="158">
        <f>'[1]Tabella riassuntiva'!J18</f>
        <v>16.62764383</v>
      </c>
      <c r="L18" s="158">
        <f>'[1]Tabelle 1-2-3 Articolo'!AS51</f>
        <v>4.9010486699999998</v>
      </c>
      <c r="M18" s="158">
        <f t="shared" si="1"/>
        <v>144.13014753000002</v>
      </c>
      <c r="N18" s="163"/>
      <c r="O18" s="158">
        <f t="shared" si="0"/>
        <v>194.68936887000001</v>
      </c>
      <c r="R18" s="16"/>
    </row>
    <row r="19" spans="1:20">
      <c r="A19" s="42" t="s">
        <v>130</v>
      </c>
      <c r="B19" s="158">
        <f>[1]Tab.3!C33</f>
        <v>4.075757E-2</v>
      </c>
      <c r="C19" s="158">
        <f>[1]Tab.3!B33</f>
        <v>13.416734230000001</v>
      </c>
      <c r="D19" s="158">
        <f>[1]Tab.3!D33</f>
        <v>2.4916043700000001</v>
      </c>
      <c r="E19" s="158">
        <f>[1]Tab.3!E33</f>
        <v>0.24507432000000001</v>
      </c>
      <c r="F19" s="158">
        <f>[1]Tab.3!G33</f>
        <v>16.194170490000001</v>
      </c>
      <c r="G19" s="163"/>
      <c r="H19" s="158">
        <f>[1]Tab.2!B35</f>
        <v>29.527430600000002</v>
      </c>
      <c r="I19" s="158">
        <f>'[1]Tabelle 1-2-3 Articolo'!AO52</f>
        <v>3.1613623299999998</v>
      </c>
      <c r="J19" s="158">
        <f>'[1]Tabella riassuntiva'!I19</f>
        <v>15.079235020000002</v>
      </c>
      <c r="K19" s="158">
        <f>'[1]Tabella riassuntiva'!J19</f>
        <v>5.4123530000000004</v>
      </c>
      <c r="L19" s="158">
        <f>'[1]Tabelle 1-2-3 Articolo'!AS52</f>
        <v>2.8947359300000004</v>
      </c>
      <c r="M19" s="158">
        <f t="shared" si="1"/>
        <v>56.07511688000001</v>
      </c>
      <c r="N19" s="163"/>
      <c r="O19" s="158">
        <f t="shared" si="0"/>
        <v>72.269287370000015</v>
      </c>
      <c r="R19" s="16"/>
    </row>
    <row r="20" spans="1:20">
      <c r="A20" s="42" t="s">
        <v>131</v>
      </c>
      <c r="B20" s="158">
        <f>[1]Tab.3!C34</f>
        <v>3.7757260000000001E-2</v>
      </c>
      <c r="C20" s="158">
        <f>[1]Tab.3!B34</f>
        <v>1.6233175099999999</v>
      </c>
      <c r="D20" s="158">
        <f>[1]Tab.3!D34</f>
        <v>1.29440293</v>
      </c>
      <c r="E20" s="158">
        <f>[1]Tab.3!E34</f>
        <v>2.5558490000000003E-2</v>
      </c>
      <c r="F20" s="158">
        <f>[1]Tab.3!G34</f>
        <v>2.9810361899999998</v>
      </c>
      <c r="G20" s="163"/>
      <c r="H20" s="158">
        <f>[1]Tab.2!B36</f>
        <v>23.126633300000002</v>
      </c>
      <c r="I20" s="158">
        <f>'[1]Tabelle 1-2-3 Articolo'!AO53</f>
        <v>1.5849442500000002</v>
      </c>
      <c r="J20" s="158">
        <f>'[1]Tabella riassuntiva'!I20</f>
        <v>12.439232929999999</v>
      </c>
      <c r="K20" s="158">
        <f>'[1]Tabella riassuntiva'!J20</f>
        <v>5.4730013599999996</v>
      </c>
      <c r="L20" s="158">
        <f>'[1]Tabelle 1-2-3 Articolo'!AS53</f>
        <v>1.4752814099999998</v>
      </c>
      <c r="M20" s="158">
        <f t="shared" si="1"/>
        <v>44.099093250000003</v>
      </c>
      <c r="N20" s="163"/>
      <c r="O20" s="158">
        <f t="shared" si="0"/>
        <v>47.08012944</v>
      </c>
      <c r="R20" s="16"/>
    </row>
    <row r="21" spans="1:20">
      <c r="A21" s="42" t="s">
        <v>132</v>
      </c>
      <c r="B21" s="158">
        <f>[1]Tab.3!C35</f>
        <v>0</v>
      </c>
      <c r="C21" s="158">
        <f>[1]Tab.3!B35</f>
        <v>8.0380319799999995</v>
      </c>
      <c r="D21" s="158">
        <f>[1]Tab.3!D35</f>
        <v>16.4706568</v>
      </c>
      <c r="E21" s="158">
        <f>[1]Tab.3!E35</f>
        <v>0.11859223000000001</v>
      </c>
      <c r="F21" s="158">
        <f>[1]Tab.3!G35</f>
        <v>24.627281010000001</v>
      </c>
      <c r="G21" s="163"/>
      <c r="H21" s="158">
        <f>[1]Tab.2!B37</f>
        <v>80.013268400000001</v>
      </c>
      <c r="I21" s="158">
        <f>'[1]Tabelle 1-2-3 Articolo'!AO54</f>
        <v>11.275762899999997</v>
      </c>
      <c r="J21" s="158">
        <f>'[1]Tabella riassuntiva'!I21</f>
        <v>37.972496039999996</v>
      </c>
      <c r="K21" s="158">
        <f>'[1]Tabella riassuntiva'!J21</f>
        <v>16.468176870000001</v>
      </c>
      <c r="L21" s="158">
        <f>'[1]Tabelle 1-2-3 Articolo'!AS54</f>
        <v>5.1792834599999988</v>
      </c>
      <c r="M21" s="158">
        <f t="shared" si="1"/>
        <v>150.90898766999999</v>
      </c>
      <c r="N21" s="163"/>
      <c r="O21" s="158">
        <f t="shared" si="0"/>
        <v>175.53626867999998</v>
      </c>
      <c r="R21" s="16"/>
      <c r="S21" s="16"/>
      <c r="T21" s="16"/>
    </row>
    <row r="22" spans="1:20">
      <c r="A22" s="42" t="s">
        <v>133</v>
      </c>
      <c r="B22" s="158">
        <f>[1]Tab.3!C36</f>
        <v>3.18697484</v>
      </c>
      <c r="C22" s="158">
        <f>[1]Tab.3!B36</f>
        <v>25.385147360000005</v>
      </c>
      <c r="D22" s="158">
        <f>[1]Tab.3!D36</f>
        <v>11.616545759999999</v>
      </c>
      <c r="E22" s="158">
        <f>[1]Tab.3!E36</f>
        <v>5.2888449999999997E-2</v>
      </c>
      <c r="F22" s="158">
        <f>[1]Tab.3!G36</f>
        <v>40.241556410000001</v>
      </c>
      <c r="G22" s="163"/>
      <c r="H22" s="158">
        <f>[1]Tab.2!B38</f>
        <v>270.91722668</v>
      </c>
      <c r="I22" s="158">
        <f>'[1]Tabelle 1-2-3 Articolo'!AO55</f>
        <v>18.3945188</v>
      </c>
      <c r="J22" s="158">
        <f>'[1]Tabella riassuntiva'!I22</f>
        <v>160.39554953999999</v>
      </c>
      <c r="K22" s="158">
        <f>'[1]Tabella riassuntiva'!J22</f>
        <v>70.56947083</v>
      </c>
      <c r="L22" s="158">
        <f>'[1]Tabelle 1-2-3 Articolo'!AS55</f>
        <v>19.894980520000001</v>
      </c>
      <c r="M22" s="158">
        <f t="shared" si="1"/>
        <v>540.17174636999994</v>
      </c>
      <c r="N22" s="163"/>
      <c r="O22" s="158">
        <f t="shared" si="0"/>
        <v>580.41330277999998</v>
      </c>
      <c r="R22" s="188"/>
    </row>
    <row r="23" spans="1:20">
      <c r="A23" s="42" t="s">
        <v>134</v>
      </c>
      <c r="B23" s="158">
        <f>[1]Tab.3!C37</f>
        <v>0.16982003000000001</v>
      </c>
      <c r="C23" s="158">
        <f>[1]Tab.3!B37</f>
        <v>0.79747634999999994</v>
      </c>
      <c r="D23" s="158">
        <f>[1]Tab.3!D37</f>
        <v>3.9957152499999999</v>
      </c>
      <c r="E23" s="158">
        <f>[1]Tab.3!E37</f>
        <v>6.3058589999999998E-2</v>
      </c>
      <c r="F23" s="158">
        <f>[1]Tab.3!G37</f>
        <v>5.0260702199999994</v>
      </c>
      <c r="G23" s="163"/>
      <c r="H23" s="158">
        <f>[1]Tab.2!B39</f>
        <v>49.879065300000008</v>
      </c>
      <c r="I23" s="158">
        <f>'[1]Tabelle 1-2-3 Articolo'!AO56</f>
        <v>6.3934694700000003</v>
      </c>
      <c r="J23" s="158">
        <f>'[1]Tabella riassuntiva'!I23</f>
        <v>23.835516160000001</v>
      </c>
      <c r="K23" s="158">
        <f>'[1]Tabella riassuntiva'!J23</f>
        <v>10.69192932</v>
      </c>
      <c r="L23" s="158">
        <f>'[1]Tabelle 1-2-3 Articolo'!AS56</f>
        <v>3.0111285899999993</v>
      </c>
      <c r="M23" s="158">
        <f t="shared" si="1"/>
        <v>93.811108840000003</v>
      </c>
      <c r="N23" s="163"/>
      <c r="O23" s="158">
        <f t="shared" si="0"/>
        <v>98.837179059999997</v>
      </c>
      <c r="R23" s="16"/>
    </row>
    <row r="24" spans="1:20">
      <c r="A24" s="42" t="s">
        <v>135</v>
      </c>
      <c r="B24" s="158">
        <f>[1]Tab.3!C38</f>
        <v>2.82501632</v>
      </c>
      <c r="C24" s="158">
        <f>[1]Tab.3!B38</f>
        <v>3.7056400100000002</v>
      </c>
      <c r="D24" s="158">
        <f>[1]Tab.3!D38</f>
        <v>15.181286960000001</v>
      </c>
      <c r="E24" s="158">
        <f>[1]Tab.3!E38</f>
        <v>0.17461082000000003</v>
      </c>
      <c r="F24" s="158">
        <f>[1]Tab.3!G38</f>
        <v>21.886554110000002</v>
      </c>
      <c r="G24" s="163"/>
      <c r="H24" s="158">
        <f>[1]Tab.2!B40</f>
        <v>114.85246886</v>
      </c>
      <c r="I24" s="158">
        <f>'[1]Tabelle 1-2-3 Articolo'!AO57</f>
        <v>2.54345592</v>
      </c>
      <c r="J24" s="158">
        <f>'[1]Tabella riassuntiva'!I24</f>
        <v>69.466009889999995</v>
      </c>
      <c r="K24" s="158">
        <f>'[1]Tabella riassuntiva'!J24</f>
        <v>31.130331340000001</v>
      </c>
      <c r="L24" s="158">
        <f>'[1]Tabelle 1-2-3 Articolo'!AS57</f>
        <v>9.5520247500000011</v>
      </c>
      <c r="M24" s="158">
        <f t="shared" si="1"/>
        <v>227.54429075999997</v>
      </c>
      <c r="N24" s="163"/>
      <c r="O24" s="158">
        <f t="shared" si="0"/>
        <v>249.43084486999996</v>
      </c>
      <c r="R24" s="16"/>
    </row>
    <row r="25" spans="1:20">
      <c r="A25" s="42" t="s">
        <v>136</v>
      </c>
      <c r="B25" s="158">
        <f>[1]Tab.3!C39</f>
        <v>0.42280804999999999</v>
      </c>
      <c r="C25" s="158">
        <f>[1]Tab.3!B39</f>
        <v>55.714672440000001</v>
      </c>
      <c r="D25" s="158">
        <f>[1]Tab.3!D39</f>
        <v>15.15985564</v>
      </c>
      <c r="E25" s="158">
        <f>[1]Tab.3!E39</f>
        <v>0.30648762000000007</v>
      </c>
      <c r="F25" s="158">
        <f>[1]Tab.3!G39</f>
        <v>71.603823750000004</v>
      </c>
      <c r="G25" s="163"/>
      <c r="H25" s="158">
        <f>[1]Tab.2!B41</f>
        <v>146.15030130000002</v>
      </c>
      <c r="I25" s="158">
        <f>'[1]Tabelle 1-2-3 Articolo'!AO58</f>
        <v>14.547936230000001</v>
      </c>
      <c r="J25" s="158">
        <f>'[1]Tabella riassuntiva'!I25</f>
        <v>72.574893729999985</v>
      </c>
      <c r="K25" s="158">
        <f>'[1]Tabella riassuntiva'!J25</f>
        <v>31.012760719999999</v>
      </c>
      <c r="L25" s="158">
        <f>'[1]Tabelle 1-2-3 Articolo'!AS58</f>
        <v>10.177354840000001</v>
      </c>
      <c r="M25" s="158">
        <f t="shared" si="1"/>
        <v>274.46324682000005</v>
      </c>
      <c r="N25" s="163"/>
      <c r="O25" s="158">
        <f t="shared" si="0"/>
        <v>346.06707057000006</v>
      </c>
      <c r="R25" s="16"/>
    </row>
    <row r="26" spans="1:20">
      <c r="A26" s="42" t="s">
        <v>137</v>
      </c>
      <c r="B26" s="158">
        <f>[1]Tab.3!C40</f>
        <v>0</v>
      </c>
      <c r="C26" s="158">
        <f>[1]Tab.3!B40</f>
        <v>11.868109430000001</v>
      </c>
      <c r="D26" s="158">
        <f>[1]Tab.3!D40</f>
        <v>1.4041707999999999</v>
      </c>
      <c r="E26" s="158">
        <f>[1]Tab.3!E40</f>
        <v>0.12207105</v>
      </c>
      <c r="F26" s="158">
        <f>[1]Tab.3!G40</f>
        <v>13.39435128</v>
      </c>
      <c r="G26" s="163"/>
      <c r="H26" s="158">
        <f>[1]Tab.2!B42</f>
        <v>74.768011979999983</v>
      </c>
      <c r="I26" s="158">
        <f>'[1]Tabelle 1-2-3 Articolo'!AO59</f>
        <v>13.973860890000003</v>
      </c>
      <c r="J26" s="158">
        <f>'[1]Tabella riassuntiva'!I26</f>
        <v>35.038140810000002</v>
      </c>
      <c r="K26" s="158">
        <f>'[1]Tabella riassuntiva'!J26</f>
        <v>17.052045440000001</v>
      </c>
      <c r="L26" s="158">
        <f>'[1]Tabelle 1-2-3 Articolo'!AS59</f>
        <v>3.556722259999999</v>
      </c>
      <c r="M26" s="158">
        <f t="shared" si="1"/>
        <v>144.38878137999998</v>
      </c>
      <c r="N26" s="163"/>
      <c r="O26" s="158">
        <f t="shared" si="0"/>
        <v>157.78313265999998</v>
      </c>
      <c r="R26" s="16"/>
    </row>
    <row r="27" spans="1:20">
      <c r="A27" s="43"/>
      <c r="B27" s="158"/>
      <c r="C27" s="158"/>
      <c r="D27" s="158"/>
      <c r="E27" s="158"/>
      <c r="F27" s="158"/>
      <c r="G27" s="163"/>
      <c r="H27" s="158"/>
      <c r="I27" s="158"/>
      <c r="J27" s="158"/>
      <c r="K27" s="158"/>
      <c r="L27" s="158"/>
      <c r="M27" s="158"/>
      <c r="N27" s="163"/>
      <c r="O27" s="158"/>
      <c r="R27" s="44"/>
    </row>
    <row r="28" spans="1:20">
      <c r="A28" s="45" t="s">
        <v>115</v>
      </c>
      <c r="B28" s="164">
        <f>[1]Tab.3!C42</f>
        <v>32.044153059999999</v>
      </c>
      <c r="C28" s="164">
        <f>[1]Tab.3!B42</f>
        <v>387.76997198000009</v>
      </c>
      <c r="D28" s="164">
        <f>[1]Tab.3!D42</f>
        <v>259.15507553999993</v>
      </c>
      <c r="E28" s="164">
        <f>[1]Tab.3!E42</f>
        <v>21.137650530000005</v>
      </c>
      <c r="F28" s="164">
        <f>[1]Tab.3!G42</f>
        <v>700.10685111000009</v>
      </c>
      <c r="G28" s="165"/>
      <c r="H28" s="164">
        <f t="shared" ref="H28:M28" si="2">SUM(H7:H27)</f>
        <v>1298.6705187999999</v>
      </c>
      <c r="I28" s="164">
        <f>SUM(I7:I27)</f>
        <v>263.12373393000001</v>
      </c>
      <c r="J28" s="164">
        <f t="shared" si="2"/>
        <v>1070.1108089900001</v>
      </c>
      <c r="K28" s="164">
        <f t="shared" si="2"/>
        <v>422.52013364000015</v>
      </c>
      <c r="L28" s="164">
        <f t="shared" si="2"/>
        <v>133.03926320999994</v>
      </c>
      <c r="M28" s="164">
        <f t="shared" si="2"/>
        <v>3187.4644585700003</v>
      </c>
      <c r="N28" s="165"/>
      <c r="O28" s="164">
        <f>F28+M28</f>
        <v>3887.5713096800005</v>
      </c>
      <c r="Q28" s="16"/>
      <c r="R28" s="44"/>
    </row>
    <row r="29" spans="1:20">
      <c r="A29" s="46"/>
      <c r="B29" s="163"/>
      <c r="C29" s="163"/>
      <c r="D29" s="163"/>
      <c r="E29" s="163"/>
      <c r="F29" s="163"/>
      <c r="G29" s="9"/>
      <c r="H29" s="9"/>
      <c r="I29" s="163"/>
      <c r="J29" s="9"/>
      <c r="K29" s="9"/>
      <c r="L29" s="9"/>
      <c r="M29" s="9"/>
      <c r="N29" s="9"/>
      <c r="O29" s="9"/>
    </row>
    <row r="30" spans="1:20">
      <c r="A30" s="42" t="s">
        <v>116</v>
      </c>
      <c r="B30" s="163" t="s">
        <v>33</v>
      </c>
      <c r="C30" s="163" t="s">
        <v>33</v>
      </c>
      <c r="D30" s="163" t="s">
        <v>33</v>
      </c>
      <c r="E30" s="163" t="s">
        <v>33</v>
      </c>
      <c r="F30" s="163" t="s">
        <v>33</v>
      </c>
      <c r="G30" s="163"/>
      <c r="H30" s="163" t="s">
        <v>33</v>
      </c>
      <c r="I30" s="163" t="s">
        <v>33</v>
      </c>
      <c r="J30" s="163" t="s">
        <v>33</v>
      </c>
      <c r="K30" s="163" t="s">
        <v>33</v>
      </c>
      <c r="L30" s="163" t="s">
        <v>33</v>
      </c>
      <c r="M30" s="163" t="s">
        <v>33</v>
      </c>
      <c r="N30" s="9"/>
      <c r="O30" s="158">
        <v>1</v>
      </c>
    </row>
    <row r="31" spans="1:20">
      <c r="A31" s="47" t="s">
        <v>117</v>
      </c>
      <c r="B31" s="163" t="s">
        <v>33</v>
      </c>
      <c r="C31" s="163" t="s">
        <v>33</v>
      </c>
      <c r="D31" s="163" t="s">
        <v>33</v>
      </c>
      <c r="E31" s="163" t="s">
        <v>33</v>
      </c>
      <c r="F31" s="163" t="s">
        <v>33</v>
      </c>
      <c r="G31" s="163"/>
      <c r="H31" s="163" t="s">
        <v>33</v>
      </c>
      <c r="I31" s="163" t="s">
        <v>33</v>
      </c>
      <c r="J31" s="163" t="s">
        <v>33</v>
      </c>
      <c r="K31" s="163" t="s">
        <v>33</v>
      </c>
      <c r="L31" s="163" t="s">
        <v>33</v>
      </c>
      <c r="M31" s="163" t="s">
        <v>33</v>
      </c>
      <c r="N31" s="9"/>
      <c r="O31" s="158">
        <v>133</v>
      </c>
    </row>
    <row r="32" spans="1:20">
      <c r="A32" s="46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>
      <c r="A33" s="166" t="s">
        <v>118</v>
      </c>
      <c r="B33" s="164">
        <f>B28</f>
        <v>32.044153059999999</v>
      </c>
      <c r="C33" s="164">
        <f t="shared" ref="C33:M33" si="3">C28</f>
        <v>387.76997198000009</v>
      </c>
      <c r="D33" s="164">
        <f t="shared" si="3"/>
        <v>259.15507553999993</v>
      </c>
      <c r="E33" s="164">
        <f t="shared" si="3"/>
        <v>21.137650530000005</v>
      </c>
      <c r="F33" s="164">
        <f t="shared" si="3"/>
        <v>700.10685111000009</v>
      </c>
      <c r="G33" s="164">
        <f t="shared" si="3"/>
        <v>0</v>
      </c>
      <c r="H33" s="164">
        <f t="shared" si="3"/>
        <v>1298.6705187999999</v>
      </c>
      <c r="I33" s="164">
        <f>I28</f>
        <v>263.12373393000001</v>
      </c>
      <c r="J33" s="164">
        <f t="shared" si="3"/>
        <v>1070.1108089900001</v>
      </c>
      <c r="K33" s="164">
        <f t="shared" si="3"/>
        <v>422.52013364000015</v>
      </c>
      <c r="L33" s="164">
        <f t="shared" si="3"/>
        <v>133.03926320999994</v>
      </c>
      <c r="M33" s="164">
        <f t="shared" si="3"/>
        <v>3187.4644585700003</v>
      </c>
      <c r="N33" s="159"/>
      <c r="O33" s="164">
        <f>SUM(O28:O32)</f>
        <v>4021.5713096800005</v>
      </c>
    </row>
    <row r="34" spans="1: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6" spans="1:15">
      <c r="A36" s="14" t="s">
        <v>163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</row>
  </sheetData>
  <mergeCells count="2">
    <mergeCell ref="B4:F4"/>
    <mergeCell ref="H4:M4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t1</vt:lpstr>
      <vt:lpstr>t2</vt:lpstr>
      <vt:lpstr>t3</vt:lpstr>
      <vt:lpstr>t4</vt:lpstr>
      <vt:lpstr>t5</vt:lpstr>
      <vt:lpstr>t6</vt:lpstr>
      <vt:lpstr>t7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Rosaria Pupo D'Andrea</dc:creator>
  <cp:lastModifiedBy>Fabio Iacobini</cp:lastModifiedBy>
  <cp:lastPrinted>2016-10-24T10:27:59Z</cp:lastPrinted>
  <dcterms:created xsi:type="dcterms:W3CDTF">2008-10-31T15:24:03Z</dcterms:created>
  <dcterms:modified xsi:type="dcterms:W3CDTF">2017-03-15T08:20:40Z</dcterms:modified>
</cp:coreProperties>
</file>